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ento_zošit" defaultThemeVersion="124226"/>
  <mc:AlternateContent xmlns:mc="http://schemas.openxmlformats.org/markup-compatibility/2006">
    <mc:Choice Requires="x15">
      <x15ac:absPath xmlns:x15ac="http://schemas.microsoft.com/office/spreadsheetml/2010/11/ac" url="C:\Users\lubomir.grznarik\OneDrive\Počítač\OP Slovensko\Zamery NP\NP NBU\Na KC 1\"/>
    </mc:Choice>
  </mc:AlternateContent>
  <xr:revisionPtr revIDLastSave="0" documentId="8_{0A873E8C-7866-4BB4-B95C-DF949BD5928E}" xr6:coauthVersionLast="47" xr6:coauthVersionMax="47" xr10:uidLastSave="{00000000-0000-0000-0000-000000000000}"/>
  <bookViews>
    <workbookView xWindow="-108" yWindow="-108" windowWidth="30936" windowHeight="16776" tabRatio="800" xr2:uid="{00000000-000D-0000-FFFF-FFFF00000000}"/>
  </bookViews>
  <sheets>
    <sheet name="Rozpočet_žiadateľ" sheetId="15" r:id="rId1"/>
    <sheet name="subdata" sheetId="19" r:id="rId2"/>
    <sheet name="pomocný zoznam" sheetId="18" r:id="rId3"/>
    <sheet name="Hárok1" sheetId="8" state="hidden" r:id="rId4"/>
    <sheet name="Hárok2" sheetId="9" state="hidden" r:id="rId5"/>
    <sheet name="Hárok3" sheetId="10" state="hidden" r:id="rId6"/>
  </sheets>
  <externalReferences>
    <externalReference r:id="rId7"/>
  </externalReferences>
  <definedNames>
    <definedName name="_xlnm._FilterDatabase" localSheetId="0" hidden="1">Rozpočet_žiadateľ!$B$2:$H$14</definedName>
    <definedName name="_xlnm.Print_Area" localSheetId="0">Rozpočet_žiadateľ!$A$1:$K$19</definedName>
    <definedName name="Podpora_aktívneho_občianstva_a_participatívnej_demokracie">#REF!</definedName>
    <definedName name="Range_Zarobky">'[1]Vzor rozpoctu DOP'!$E$76:$F$80</definedName>
    <definedName name="Zoznam1">'[1]Pomocný zoznam'!$A$3:$A$10002</definedName>
    <definedName name="Zoznam2">'[1]Pomocný zoznam'!$A$2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5" l="1"/>
  <c r="I9" i="15"/>
  <c r="H14" i="15"/>
  <c r="H11" i="15"/>
  <c r="J12" i="15"/>
  <c r="H8" i="15"/>
  <c r="J8" i="15" s="1"/>
  <c r="H7" i="15"/>
  <c r="J7" i="15" s="1"/>
  <c r="H6" i="15"/>
  <c r="J6" i="15" s="1"/>
  <c r="H5" i="15"/>
  <c r="J5" i="15" s="1"/>
  <c r="I6" i="15" l="1"/>
  <c r="I8" i="15"/>
  <c r="I7" i="15"/>
  <c r="I5" i="15"/>
  <c r="H3" i="15" l="1"/>
  <c r="J3" i="15" s="1"/>
  <c r="H2" i="15"/>
  <c r="I2" i="15" l="1"/>
  <c r="H9" i="15"/>
  <c r="I3" i="15"/>
  <c r="J2" i="15"/>
  <c r="H4" i="15"/>
  <c r="J4" i="15" s="1"/>
  <c r="H17" i="15" l="1"/>
  <c r="I4" i="15"/>
  <c r="G4" i="19" l="1"/>
  <c r="I4" i="19"/>
  <c r="J4" i="19" l="1"/>
  <c r="I5" i="19"/>
  <c r="B9" i="19"/>
  <c r="D18" i="19"/>
  <c r="D17" i="19"/>
  <c r="C18" i="19"/>
  <c r="C17" i="19"/>
  <c r="B18" i="19"/>
  <c r="B17" i="19"/>
  <c r="E18" i="19"/>
  <c r="E17" i="19"/>
  <c r="B10" i="19"/>
  <c r="G5" i="19"/>
  <c r="F18" i="19" l="1"/>
  <c r="F17" i="19"/>
  <c r="G6" i="19"/>
  <c r="F19" i="19" l="1"/>
  <c r="F21" i="19" s="1"/>
  <c r="F22" i="19" s="1"/>
  <c r="I17" i="15" l="1"/>
  <c r="I10" i="15"/>
  <c r="J10" i="15"/>
  <c r="J14" i="15" s="1"/>
  <c r="H10" i="15"/>
  <c r="H12" i="15" s="1"/>
  <c r="I12" i="15" l="1"/>
  <c r="J17" i="15"/>
  <c r="F11" i="15"/>
  <c r="J11" i="15" l="1"/>
  <c r="I11" i="15"/>
  <c r="J13" i="15"/>
  <c r="I13" i="15"/>
  <c r="I14" i="15" s="1"/>
  <c r="H13" i="15" l="1"/>
  <c r="H18" i="15"/>
  <c r="I18" i="15" l="1"/>
  <c r="J18" i="15"/>
</calcChain>
</file>

<file path=xl/sharedStrings.xml><?xml version="1.0" encoding="utf-8"?>
<sst xmlns="http://schemas.openxmlformats.org/spreadsheetml/2006/main" count="119" uniqueCount="77">
  <si>
    <t>Názov položky</t>
  </si>
  <si>
    <t>Skupina výdavkov</t>
  </si>
  <si>
    <t>Merná jednotka</t>
  </si>
  <si>
    <t>Jednotková cena</t>
  </si>
  <si>
    <t>Počet jednotiek</t>
  </si>
  <si>
    <t xml:space="preserve">  Celkom</t>
  </si>
  <si>
    <t>MRR</t>
  </si>
  <si>
    <t>VRR</t>
  </si>
  <si>
    <t>Podrobný komentár k položke a k spôsobu výpočtu položky</t>
  </si>
  <si>
    <t>521 - Mzdové výdavky</t>
  </si>
  <si>
    <t>hodina</t>
  </si>
  <si>
    <t>mesiac</t>
  </si>
  <si>
    <t>Spolu za skupinu výdavkov 521</t>
  </si>
  <si>
    <t>Priame výdavky (spolu)</t>
  </si>
  <si>
    <t>Paušálna sadzba</t>
  </si>
  <si>
    <t>956 - Paušálna sadzba na pokrytie zostávajúcich oprávnených výdavkov projektu podľa článku 54 NSU</t>
  </si>
  <si>
    <t>projekt</t>
  </si>
  <si>
    <t>Paušálna sadzba na pokrytie zostávajúcich oprávnených výdavkov projektu podľa článku 54 NSU</t>
  </si>
  <si>
    <t>Spolu za skupinu výdavkov 956</t>
  </si>
  <si>
    <t>Zostávajúcich oprávnených výdavkov projektu (spolu)</t>
  </si>
  <si>
    <t>Spolu</t>
  </si>
  <si>
    <t>352 - Poskytnutie dotácií, príspevkov voči tretím osobám</t>
  </si>
  <si>
    <t>Mzdy</t>
  </si>
  <si>
    <t>Paušál</t>
  </si>
  <si>
    <t>956- Paušálna sadzba na pokrytie zostávajúcich oprávnených výdavkov projektu podľa článku 56 NSU</t>
  </si>
  <si>
    <t>DoČ</t>
  </si>
  <si>
    <t>počet hodín</t>
  </si>
  <si>
    <t>EUR/hod</t>
  </si>
  <si>
    <t>počet rokov</t>
  </si>
  <si>
    <t>počet osôb</t>
  </si>
  <si>
    <t>počet užívateľov</t>
  </si>
  <si>
    <t>max hod</t>
  </si>
  <si>
    <t>PMU</t>
  </si>
  <si>
    <t>HŠ</t>
  </si>
  <si>
    <t>Š</t>
  </si>
  <si>
    <t>MJ</t>
  </si>
  <si>
    <t>1 užívateľ</t>
  </si>
  <si>
    <t>∑</t>
  </si>
  <si>
    <t>Ostatné služby, zásoby, dlhodobý nehmotný majetok</t>
  </si>
  <si>
    <t xml:space="preserve">min. 20% zo mzdových výdavkov = </t>
  </si>
  <si>
    <t>013 - Softvér</t>
  </si>
  <si>
    <t>014 - Oceniteľné práva</t>
  </si>
  <si>
    <t>019 - Ostatný dlhodobý nehmotný majetok</t>
  </si>
  <si>
    <t>021 - Stavby</t>
  </si>
  <si>
    <t>022 - Samostatné hnuteľné veci a súbor hnuteľných vecí</t>
  </si>
  <si>
    <t>023 - Dopravné prostriedky</t>
  </si>
  <si>
    <t>027 - Pozemky</t>
  </si>
  <si>
    <t>029 - Ostatný dlhodobý hmotný majetok</t>
  </si>
  <si>
    <t>112 - Zásoby</t>
  </si>
  <si>
    <t>502 - Spotreba energie</t>
  </si>
  <si>
    <t>503 - Spotreba ostatných neskladovateľných dodávok</t>
  </si>
  <si>
    <t>511 - Opravy a udržiavanie</t>
  </si>
  <si>
    <t>512 - Cestovné náhrady</t>
  </si>
  <si>
    <t>518 - Ostatné služby</t>
  </si>
  <si>
    <t>548 - Výdavky na prevádzkovú činnosť</t>
  </si>
  <si>
    <t>551 - Odpisy</t>
  </si>
  <si>
    <t>568 - Ostatné finančné výdavky</t>
  </si>
  <si>
    <t>901 - Jednotkové náklady podľa článku 53 ods. 1 písm. b) NSU</t>
  </si>
  <si>
    <t>902 - Jednorazové platby podľa článku 53 ods. 1 písm. c) NSU</t>
  </si>
  <si>
    <t>903 - Ostatné spôsoby paušálneho financovania podľa článku 53 ods. 1 písm. d) NSU okrem tých podľa článku 54 – 56 NSU</t>
  </si>
  <si>
    <t>paušál</t>
  </si>
  <si>
    <t>osoba</t>
  </si>
  <si>
    <t>kus</t>
  </si>
  <si>
    <t>podujatie</t>
  </si>
  <si>
    <t>rok</t>
  </si>
  <si>
    <t>deň</t>
  </si>
  <si>
    <t>osobohodina</t>
  </si>
  <si>
    <t>Zahraničný expert
(nové poznatky, vývoj algoritmov )</t>
  </si>
  <si>
    <t>Domáci expert - matematik
(nové poznatky, vývoj algoritmov a protokolov )</t>
  </si>
  <si>
    <r>
      <rPr>
        <b/>
        <u/>
        <sz val="10"/>
        <rFont val="Times New Roman"/>
        <family val="1"/>
        <charset val="238"/>
      </rPr>
      <t>Výpočet indikatívnej superhrubej mzdy</t>
    </r>
    <r>
      <rPr>
        <sz val="10"/>
        <rFont val="Times New Roman"/>
        <family val="1"/>
        <charset val="238"/>
      </rPr>
      <t>: 
Indikatívna priemerná hodinová superhrubá mzda vo výške</t>
    </r>
    <r>
      <rPr>
        <b/>
        <u/>
        <sz val="10"/>
        <rFont val="Times New Roman"/>
        <family val="1"/>
        <charset val="238"/>
      </rPr>
      <t xml:space="preserve"> 20,00 EUR</t>
    </r>
    <r>
      <rPr>
        <sz val="10"/>
        <rFont val="Times New Roman"/>
        <family val="1"/>
        <charset val="238"/>
      </rPr>
      <t xml:space="preserve"> predstavuje mzdové náklady prepočítané na 1 hodinu práce na danej pozícii počas celej doby implementácie príslušnej aktivity projektu, so zohľadnením indexácie. Stanovená bola na základe údajov odbobných projektov, ktoré je možné považovať za obviklú hodinovú sadzbu mzdy na obdobných pozíciách aj v rámci akademickej pôdy. 
</t>
    </r>
    <r>
      <rPr>
        <b/>
        <sz val="10"/>
        <rFont val="Times New Roman"/>
        <family val="1"/>
        <charset val="238"/>
      </rPr>
      <t xml:space="preserve">
</t>
    </r>
    <r>
      <rPr>
        <b/>
        <u/>
        <sz val="10"/>
        <rFont val="Times New Roman"/>
        <family val="1"/>
        <charset val="238"/>
      </rPr>
      <t>Výpočet počtu jednotiek</t>
    </r>
    <r>
      <rPr>
        <u/>
        <sz val="10"/>
        <rFont val="Times New Roman"/>
        <family val="1"/>
        <charset val="238"/>
      </rPr>
      <t>:</t>
    </r>
    <r>
      <rPr>
        <sz val="10"/>
        <rFont val="Times New Roman"/>
        <family val="1"/>
        <charset val="238"/>
      </rPr>
      <t xml:space="preserve"> 
Počet hodín stanovený na rok pri 1920*počet rokov trvania projektu*počet osôb
Užívateľ bude oprávnený využiť počet hodín na pozícii Zahraničného experta určený v celkom počte maximálne 1920 hod. na rok. Užívateľ je oprávnený mať viacero zamestnnacov na DoPČ, avšak kumulatívne počet hodín všetkých dohodárov nesmie presiahnuť 1920 hod. na rok. </t>
    </r>
  </si>
  <si>
    <t>Domáci výskumník - matematik alebo informatik
(nové poznatky, vývoj algoritmov a protokolov )</t>
  </si>
  <si>
    <t>Úloha</t>
  </si>
  <si>
    <t>Matematická podpora kvantových technológií</t>
  </si>
  <si>
    <t>Matematické princípy post-kvantových šifrových algoritmov</t>
  </si>
  <si>
    <r>
      <rPr>
        <b/>
        <u/>
        <sz val="10"/>
        <rFont val="Times New Roman"/>
        <family val="1"/>
        <charset val="238"/>
      </rPr>
      <t>Výpočet indikatívnej superhrubej mzdy</t>
    </r>
    <r>
      <rPr>
        <sz val="10"/>
        <rFont val="Times New Roman"/>
        <family val="1"/>
        <charset val="238"/>
      </rPr>
      <t>: 
Indikatívna priemerná hodinová superhrubá mzda vo výške</t>
    </r>
    <r>
      <rPr>
        <b/>
        <u/>
        <sz val="10"/>
        <rFont val="Times New Roman"/>
        <family val="1"/>
        <charset val="238"/>
      </rPr>
      <t xml:space="preserve"> 24,00 EUR</t>
    </r>
    <r>
      <rPr>
        <sz val="10"/>
        <rFont val="Times New Roman"/>
        <family val="1"/>
        <charset val="238"/>
      </rPr>
      <t xml:space="preserve"> predstavuje mzdové náklady prepočítané na 1 hodinu práce na danej pozícii počas celej doby implementácie príslušnej aktivity projektu, so zohľadnením indexácie. Stanovená bola na základe údajov odbobných projektov, ktoré je možné považovať za obviklú hodinovú sadzbu mzdy na obdobných pozíciách aj v rámci akademickej pôdy. 
</t>
    </r>
    <r>
      <rPr>
        <b/>
        <sz val="10"/>
        <rFont val="Times New Roman"/>
        <family val="1"/>
        <charset val="238"/>
      </rPr>
      <t xml:space="preserve">
</t>
    </r>
    <r>
      <rPr>
        <b/>
        <u/>
        <sz val="10"/>
        <rFont val="Times New Roman"/>
        <family val="1"/>
        <charset val="238"/>
      </rPr>
      <t>Výpočet počtu jednotiek</t>
    </r>
    <r>
      <rPr>
        <u/>
        <sz val="10"/>
        <rFont val="Times New Roman"/>
        <family val="1"/>
        <charset val="238"/>
      </rPr>
      <t>:</t>
    </r>
    <r>
      <rPr>
        <sz val="10"/>
        <rFont val="Times New Roman"/>
        <family val="1"/>
        <charset val="238"/>
      </rPr>
      <t xml:space="preserve"> 
Počet hodín stanovený na rok pri 1920*počet rokov trvania projektu*počet osôb
Užívateľ bude oprávnený využiť počet hodín na pozícii Zahraničného experta určený v celkom počte maximálne 1920 hod. na rok. Užívateľ je oprávnený mať viacero zamestnnacov na DoPČ, avšak kumulatívne počet hodín všetkých dohodárov nesmie presiahnuť 1920 hod. na rok. </t>
    </r>
  </si>
  <si>
    <r>
      <rPr>
        <b/>
        <u/>
        <sz val="10"/>
        <rFont val="Times New Roman"/>
        <family val="1"/>
        <charset val="238"/>
      </rPr>
      <t>Výpočet indikatívnej superhrubej mzdy</t>
    </r>
    <r>
      <rPr>
        <sz val="10"/>
        <rFont val="Times New Roman"/>
        <family val="1"/>
        <charset val="238"/>
      </rPr>
      <t>: 
Indikatívna priemerná hodinová superhrubá mzda vo výške</t>
    </r>
    <r>
      <rPr>
        <b/>
        <u/>
        <sz val="10"/>
        <rFont val="Times New Roman"/>
        <family val="1"/>
        <charset val="238"/>
      </rPr>
      <t xml:space="preserve"> 34,00 EUR</t>
    </r>
    <r>
      <rPr>
        <sz val="10"/>
        <rFont val="Times New Roman"/>
        <family val="1"/>
        <charset val="238"/>
      </rPr>
      <t xml:space="preserve"> predstavuje mzdové náklady prepočítané na 1 hodinu práce na danej pozícii počas celej doby implementácie príslušnej aktivity projektu, so zohľadnením indexácie. Stanovená bola na základe údajov odbobných projektov, ktoré je možné považovať za obviklú hodinovú sadzbu mzdy na obdobných pozíciách aj v rámci akademickej pôdy. 
</t>
    </r>
    <r>
      <rPr>
        <b/>
        <sz val="10"/>
        <rFont val="Times New Roman"/>
        <family val="1"/>
        <charset val="238"/>
      </rPr>
      <t xml:space="preserve">
</t>
    </r>
    <r>
      <rPr>
        <b/>
        <u/>
        <sz val="10"/>
        <rFont val="Times New Roman"/>
        <family val="1"/>
        <charset val="238"/>
      </rPr>
      <t>Výpočet počtu jednotiek</t>
    </r>
    <r>
      <rPr>
        <u/>
        <sz val="10"/>
        <rFont val="Times New Roman"/>
        <family val="1"/>
        <charset val="238"/>
      </rPr>
      <t>:</t>
    </r>
    <r>
      <rPr>
        <sz val="10"/>
        <rFont val="Times New Roman"/>
        <family val="1"/>
        <charset val="238"/>
      </rPr>
      <t xml:space="preserve"> 
Počet hodín stanovený na rok pri 1920*počet rokov trvania projektu*počet osôb
Užívateľ bude oprávnený využiť počet hodín na pozícii Zahraničného experta určený v celkom počte maximálne 1920 hod. na rok. Užívateľ je oprávnený mať viacero zamestnnacov na DoPČ, avšak kumulatívne počet hodín všetkých dohodárov nesmie presiahnuť 1920 hod. na rok. </t>
    </r>
  </si>
  <si>
    <r>
      <rPr>
        <b/>
        <u/>
        <sz val="10"/>
        <rFont val="Times New Roman"/>
        <family val="1"/>
        <charset val="238"/>
      </rPr>
      <t>Výpočet indikatívnej superhrubej mzdy</t>
    </r>
    <r>
      <rPr>
        <sz val="10"/>
        <rFont val="Times New Roman"/>
        <family val="1"/>
        <charset val="238"/>
      </rPr>
      <t>: 
Indikatívna priemerná hodinová superhrubá mzda vo výške</t>
    </r>
    <r>
      <rPr>
        <b/>
        <u/>
        <sz val="10"/>
        <rFont val="Times New Roman"/>
        <family val="1"/>
        <charset val="238"/>
      </rPr>
      <t xml:space="preserve"> 50,00 EUR</t>
    </r>
    <r>
      <rPr>
        <sz val="10"/>
        <rFont val="Times New Roman"/>
        <family val="1"/>
        <charset val="238"/>
      </rPr>
      <t xml:space="preserve"> predstavuje mzdové náklady prepočítané na 1 hodinu práce na danej pozícii počas celej doby implementácie príslušnej aktivity projektu, so zohľadnením indexácie. Stanovená bola na základe údajov odbobných projektov, ktoré je možné považovať za obviklú hodinovú sadzbu mzdy na obdobných pozíciách aj v rámci akademickej pôdy. 
</t>
    </r>
    <r>
      <rPr>
        <b/>
        <sz val="10"/>
        <rFont val="Times New Roman"/>
        <family val="1"/>
        <charset val="238"/>
      </rPr>
      <t xml:space="preserve">
</t>
    </r>
    <r>
      <rPr>
        <b/>
        <u/>
        <sz val="10"/>
        <rFont val="Times New Roman"/>
        <family val="1"/>
        <charset val="238"/>
      </rPr>
      <t>Výpočet počtu jednotiek</t>
    </r>
    <r>
      <rPr>
        <u/>
        <sz val="10"/>
        <rFont val="Times New Roman"/>
        <family val="1"/>
        <charset val="238"/>
      </rPr>
      <t>:</t>
    </r>
    <r>
      <rPr>
        <sz val="10"/>
        <rFont val="Times New Roman"/>
        <family val="1"/>
        <charset val="238"/>
      </rPr>
      <t xml:space="preserve"> 
Počet hodín stanovený na rok pri 1920*počet rokov trvania projektu*počet osôb
Užívateľ bude oprávnený využiť počet hodín na pozícii Zahraničného experta určený v celkom počte maximálne 1920 hod. na rok. Užívateľ je oprávnený mať viacero zamestnnacov na DoPČ, avšak kumulatívne počet hodín všetkých dohodárov nesmie presiahnuť 1920 hod. na rok.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</si>
</sst>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0.00\ &quot;€&quot;"/>
    <numFmt numFmtId="166" formatCode="#,##0.00\ [$€-1]"/>
  </numFmts>
  <fonts count="21" x14ac:knownFonts="1">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Times New Roman"/>
      <family val="1"/>
      <charset val="238"/>
    </font>
    <font>
      <b/>
      <sz val="14"/>
      <color indexed="9"/>
      <name val="Times New Roman"/>
      <family val="1"/>
      <charset val="238"/>
    </font>
    <font>
      <b/>
      <sz val="10"/>
      <name val="Times New Roman"/>
      <family val="1"/>
      <charset val="238"/>
    </font>
    <font>
      <b/>
      <sz val="12"/>
      <color indexed="9"/>
      <name val="Times New Roman"/>
      <family val="1"/>
      <charset val="238"/>
    </font>
    <font>
      <sz val="11"/>
      <color theme="1"/>
      <name val="Calibri"/>
      <family val="2"/>
      <scheme val="minor"/>
    </font>
    <font>
      <sz val="10"/>
      <name val="Arial CE"/>
      <family val="2"/>
      <charset val="238"/>
    </font>
    <font>
      <sz val="8"/>
      <name val="Arial"/>
      <family val="2"/>
      <charset val="238"/>
    </font>
    <font>
      <sz val="10"/>
      <color rgb="FF000000"/>
      <name val="Calibri"/>
      <family val="2"/>
      <scheme val="minor"/>
    </font>
    <font>
      <b/>
      <u/>
      <sz val="10"/>
      <name val="Times New Roman"/>
      <family val="1"/>
      <charset val="238"/>
    </font>
    <font>
      <u/>
      <sz val="10"/>
      <name val="Times New Roman"/>
      <family val="1"/>
      <charset val="238"/>
    </font>
    <font>
      <sz val="10"/>
      <name val="Arial Narrow"/>
      <family val="2"/>
      <charset val="238"/>
    </font>
    <font>
      <b/>
      <sz val="10"/>
      <name val="Arial"/>
      <family val="2"/>
      <charset val="238"/>
    </font>
    <font>
      <b/>
      <sz val="10"/>
      <name val="Arial Narrow"/>
      <family val="2"/>
      <charset val="238"/>
    </font>
    <font>
      <b/>
      <sz val="12"/>
      <name val="Arial"/>
      <family val="2"/>
      <charset val="238"/>
    </font>
    <font>
      <b/>
      <sz val="12"/>
      <name val="Arial Narrow"/>
      <family val="2"/>
      <charset val="238"/>
    </font>
    <font>
      <b/>
      <sz val="14"/>
      <name val="Times New Roman"/>
      <family val="1"/>
      <charset val="238"/>
    </font>
    <font>
      <b/>
      <sz val="8"/>
      <name val="Times New Roman"/>
      <family val="1"/>
      <charset val="238"/>
    </font>
  </fonts>
  <fills count="10">
    <fill>
      <patternFill patternType="none"/>
    </fill>
    <fill>
      <patternFill patternType="gray125"/>
    </fill>
    <fill>
      <patternFill patternType="solid">
        <fgColor rgb="FF1E497C"/>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style="thin">
        <color auto="1"/>
      </left>
      <right style="medium">
        <color auto="1"/>
      </right>
      <top/>
      <bottom style="thin">
        <color auto="1"/>
      </bottom>
      <diagonal/>
    </border>
    <border>
      <left/>
      <right/>
      <top/>
      <bottom style="medium">
        <color auto="1"/>
      </bottom>
      <diagonal/>
    </border>
    <border>
      <left style="medium">
        <color auto="1"/>
      </left>
      <right/>
      <top/>
      <bottom style="medium">
        <color auto="1"/>
      </bottom>
      <diagonal/>
    </border>
    <border>
      <left style="medium">
        <color auto="1"/>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indexed="64"/>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right style="medium">
        <color indexed="64"/>
      </right>
      <top style="thin">
        <color auto="1"/>
      </top>
      <bottom style="thin">
        <color auto="1"/>
      </bottom>
      <diagonal/>
    </border>
    <border>
      <left/>
      <right style="thin">
        <color auto="1"/>
      </right>
      <top/>
      <bottom/>
      <diagonal/>
    </border>
  </borders>
  <cellStyleXfs count="30">
    <xf numFmtId="0" fontId="0" fillId="0" borderId="0"/>
    <xf numFmtId="164" fontId="3" fillId="0" borderId="0" applyFont="0" applyFill="0" applyBorder="0" applyAlignment="0" applyProtection="0"/>
    <xf numFmtId="0" fontId="3" fillId="0" borderId="0"/>
    <xf numFmtId="0" fontId="2" fillId="0" borderId="0"/>
    <xf numFmtId="164"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3" fillId="0" borderId="0"/>
    <xf numFmtId="0" fontId="2" fillId="0" borderId="0"/>
    <xf numFmtId="0" fontId="2" fillId="0" borderId="0"/>
    <xf numFmtId="0" fontId="3" fillId="0" borderId="0"/>
    <xf numFmtId="166" fontId="3" fillId="0" borderId="0"/>
    <xf numFmtId="0" fontId="9" fillId="0" borderId="0"/>
    <xf numFmtId="166" fontId="3" fillId="0" borderId="0"/>
    <xf numFmtId="9" fontId="3" fillId="0" borderId="0" applyFont="0" applyFill="0" applyBorder="0" applyAlignment="0" applyProtection="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5">
    <xf numFmtId="0" fontId="0" fillId="0" borderId="0" xfId="0"/>
    <xf numFmtId="165" fontId="4" fillId="0" borderId="1" xfId="1" applyNumberFormat="1" applyFont="1" applyFill="1" applyBorder="1" applyAlignment="1">
      <alignment horizontal="center" vertical="center" wrapText="1"/>
    </xf>
    <xf numFmtId="2" fontId="4" fillId="0" borderId="0" xfId="0" applyNumberFormat="1" applyFont="1"/>
    <xf numFmtId="0" fontId="4" fillId="0" borderId="0" xfId="0" applyFont="1"/>
    <xf numFmtId="165" fontId="5" fillId="2" borderId="5" xfId="1" applyNumberFormat="1" applyFont="1" applyFill="1" applyBorder="1" applyAlignment="1">
      <alignment horizontal="right" vertical="center" wrapText="1"/>
    </xf>
    <xf numFmtId="165" fontId="6" fillId="4" borderId="4" xfId="1" applyNumberFormat="1" applyFont="1" applyFill="1" applyBorder="1" applyAlignment="1" applyProtection="1">
      <alignment horizontal="right" vertical="center" wrapText="1"/>
      <protection hidden="1"/>
    </xf>
    <xf numFmtId="2" fontId="7" fillId="2" borderId="14" xfId="0" applyNumberFormat="1" applyFont="1" applyFill="1" applyBorder="1" applyAlignment="1">
      <alignment horizontal="center" vertical="center" wrapText="1"/>
    </xf>
    <xf numFmtId="165" fontId="4" fillId="0" borderId="2" xfId="1" applyNumberFormat="1" applyFont="1" applyFill="1" applyBorder="1" applyAlignment="1">
      <alignment horizontal="center" vertical="center" wrapText="1"/>
    </xf>
    <xf numFmtId="2" fontId="7" fillId="2" borderId="18" xfId="0" applyNumberFormat="1" applyFont="1" applyFill="1" applyBorder="1" applyAlignment="1">
      <alignment horizontal="center" vertical="center" wrapText="1"/>
    </xf>
    <xf numFmtId="2" fontId="7" fillId="2" borderId="19" xfId="0" applyNumberFormat="1" applyFont="1" applyFill="1" applyBorder="1" applyAlignment="1">
      <alignment horizontal="center" vertical="center" wrapText="1"/>
    </xf>
    <xf numFmtId="165" fontId="6" fillId="5" borderId="4" xfId="1" applyNumberFormat="1" applyFont="1" applyFill="1" applyBorder="1" applyAlignment="1" applyProtection="1">
      <alignment horizontal="right" vertical="center" wrapText="1"/>
      <protection hidden="1"/>
    </xf>
    <xf numFmtId="165" fontId="6" fillId="5" borderId="17" xfId="1" applyNumberFormat="1" applyFont="1" applyFill="1" applyBorder="1" applyAlignment="1" applyProtection="1">
      <alignment horizontal="right" vertical="center" wrapText="1"/>
      <protection hidden="1"/>
    </xf>
    <xf numFmtId="165" fontId="5" fillId="2" borderId="17" xfId="1" applyNumberFormat="1" applyFont="1" applyFill="1" applyBorder="1" applyAlignment="1">
      <alignment horizontal="right" vertical="center" wrapText="1"/>
    </xf>
    <xf numFmtId="2" fontId="7" fillId="2" borderId="21" xfId="0" applyNumberFormat="1" applyFont="1" applyFill="1" applyBorder="1" applyAlignment="1">
      <alignment horizontal="center" vertical="center" wrapText="1"/>
    </xf>
    <xf numFmtId="1" fontId="4" fillId="3" borderId="20" xfId="0" applyNumberFormat="1" applyFont="1" applyFill="1" applyBorder="1" applyAlignment="1">
      <alignment horizontal="center" vertical="center"/>
    </xf>
    <xf numFmtId="4" fontId="6" fillId="4" borderId="3" xfId="1" applyNumberFormat="1" applyFont="1" applyFill="1" applyBorder="1" applyAlignment="1">
      <alignment horizontal="center" vertical="center" wrapText="1"/>
    </xf>
    <xf numFmtId="4" fontId="6" fillId="4" borderId="8" xfId="1" applyNumberFormat="1" applyFont="1" applyFill="1" applyBorder="1" applyAlignment="1">
      <alignment horizontal="center" vertical="center" wrapText="1"/>
    </xf>
    <xf numFmtId="4" fontId="6" fillId="4" borderId="9" xfId="1" applyNumberFormat="1" applyFont="1" applyFill="1" applyBorder="1" applyAlignment="1">
      <alignment horizontal="center" vertical="center" wrapText="1"/>
    </xf>
    <xf numFmtId="4" fontId="4" fillId="4" borderId="8" xfId="1" applyNumberFormat="1" applyFont="1" applyFill="1" applyBorder="1" applyAlignment="1">
      <alignment horizontal="center" vertical="center" wrapText="1"/>
    </xf>
    <xf numFmtId="165" fontId="4" fillId="0" borderId="16" xfId="1" applyNumberFormat="1" applyFont="1" applyFill="1" applyBorder="1" applyAlignment="1" applyProtection="1">
      <alignment horizontal="left" vertical="center" wrapText="1"/>
      <protection hidden="1"/>
    </xf>
    <xf numFmtId="165" fontId="6" fillId="4" borderId="17" xfId="1" applyNumberFormat="1" applyFont="1" applyFill="1" applyBorder="1" applyAlignment="1" applyProtection="1">
      <alignment horizontal="left" vertical="center" wrapText="1"/>
      <protection hidden="1"/>
    </xf>
    <xf numFmtId="165" fontId="6" fillId="5" borderId="17" xfId="1" applyNumberFormat="1" applyFont="1" applyFill="1" applyBorder="1" applyAlignment="1" applyProtection="1">
      <alignment horizontal="left" vertical="center" wrapText="1"/>
      <protection hidden="1"/>
    </xf>
    <xf numFmtId="2" fontId="4" fillId="0" borderId="1" xfId="0" applyNumberFormat="1" applyFont="1" applyBorder="1" applyAlignment="1">
      <alignment horizontal="center" vertical="center"/>
    </xf>
    <xf numFmtId="2" fontId="7" fillId="2" borderId="15" xfId="0" applyNumberFormat="1" applyFont="1" applyFill="1" applyBorder="1" applyAlignment="1">
      <alignment horizontal="center" vertical="center" wrapText="1"/>
    </xf>
    <xf numFmtId="165" fontId="4" fillId="0" borderId="22" xfId="1" applyNumberFormat="1" applyFont="1" applyFill="1" applyBorder="1" applyAlignment="1" applyProtection="1">
      <alignment horizontal="right" vertical="center" wrapText="1"/>
      <protection hidden="1"/>
    </xf>
    <xf numFmtId="0" fontId="0" fillId="0" borderId="1" xfId="0" applyBorder="1"/>
    <xf numFmtId="4" fontId="0" fillId="0" borderId="0" xfId="0" applyNumberFormat="1"/>
    <xf numFmtId="4" fontId="0" fillId="0" borderId="1" xfId="0" applyNumberFormat="1" applyBorder="1"/>
    <xf numFmtId="0" fontId="15" fillId="0" borderId="1" xfId="0" applyFont="1" applyBorder="1"/>
    <xf numFmtId="4" fontId="15" fillId="0" borderId="1" xfId="0" applyNumberFormat="1" applyFont="1" applyBorder="1"/>
    <xf numFmtId="0" fontId="15" fillId="7" borderId="1" xfId="0" applyFont="1" applyFill="1" applyBorder="1" applyAlignment="1">
      <alignment horizontal="center" vertical="center"/>
    </xf>
    <xf numFmtId="4" fontId="16" fillId="7" borderId="1" xfId="0" applyNumberFormat="1" applyFont="1" applyFill="1" applyBorder="1" applyAlignment="1">
      <alignment horizontal="center" vertical="center"/>
    </xf>
    <xf numFmtId="4" fontId="17" fillId="6" borderId="1" xfId="0" applyNumberFormat="1" applyFont="1" applyFill="1" applyBorder="1"/>
    <xf numFmtId="2" fontId="19" fillId="8" borderId="1" xfId="0" applyNumberFormat="1" applyFont="1" applyFill="1" applyBorder="1"/>
    <xf numFmtId="1" fontId="20" fillId="8" borderId="1" xfId="0" applyNumberFormat="1" applyFont="1" applyFill="1" applyBorder="1" applyAlignment="1">
      <alignment horizontal="center" vertical="center" wrapText="1"/>
    </xf>
    <xf numFmtId="4" fontId="19" fillId="8" borderId="1" xfId="0" applyNumberFormat="1" applyFont="1" applyFill="1" applyBorder="1"/>
    <xf numFmtId="165" fontId="4" fillId="0" borderId="23" xfId="1" applyNumberFormat="1" applyFont="1" applyFill="1" applyBorder="1" applyAlignment="1">
      <alignment horizontal="center" vertical="center" wrapText="1"/>
    </xf>
    <xf numFmtId="1" fontId="4" fillId="3" borderId="24"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65" fontId="4" fillId="4" borderId="25" xfId="1" applyNumberFormat="1" applyFont="1" applyFill="1" applyBorder="1" applyAlignment="1" applyProtection="1">
      <alignment horizontal="right" vertical="center" wrapText="1"/>
      <protection hidden="1"/>
    </xf>
    <xf numFmtId="165" fontId="4" fillId="0" borderId="26" xfId="1" applyNumberFormat="1" applyFont="1" applyFill="1" applyBorder="1" applyAlignment="1" applyProtection="1">
      <alignment horizontal="right" vertical="center" wrapText="1"/>
      <protection hidden="1"/>
    </xf>
    <xf numFmtId="4" fontId="4" fillId="0" borderId="0" xfId="0" applyNumberFormat="1" applyFont="1"/>
    <xf numFmtId="2" fontId="4" fillId="9" borderId="0" xfId="0" applyNumberFormat="1" applyFont="1" applyFill="1"/>
    <xf numFmtId="2" fontId="4" fillId="7" borderId="0" xfId="0" applyNumberFormat="1" applyFont="1" applyFill="1"/>
    <xf numFmtId="2" fontId="4" fillId="3" borderId="1" xfId="0" applyNumberFormat="1" applyFont="1" applyFill="1" applyBorder="1" applyAlignment="1">
      <alignment horizontal="center" vertical="center"/>
    </xf>
    <xf numFmtId="165" fontId="4" fillId="3" borderId="1" xfId="1"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165" fontId="4" fillId="3" borderId="11" xfId="1" applyNumberFormat="1" applyFont="1" applyFill="1" applyBorder="1" applyAlignment="1" applyProtection="1">
      <alignment horizontal="right" vertical="center" wrapText="1"/>
      <protection hidden="1"/>
    </xf>
    <xf numFmtId="165" fontId="4" fillId="3" borderId="22" xfId="1" applyNumberFormat="1" applyFont="1" applyFill="1" applyBorder="1" applyAlignment="1" applyProtection="1">
      <alignment horizontal="right" vertical="center" wrapText="1"/>
      <protection hidden="1"/>
    </xf>
    <xf numFmtId="165" fontId="4" fillId="0" borderId="20" xfId="1" applyNumberFormat="1" applyFont="1" applyFill="1" applyBorder="1" applyAlignment="1">
      <alignment horizontal="center" vertical="center" wrapText="1"/>
    </xf>
    <xf numFmtId="165" fontId="4" fillId="0" borderId="27" xfId="1" applyNumberFormat="1" applyFont="1" applyFill="1" applyBorder="1" applyAlignment="1">
      <alignment horizontal="center" vertical="center" wrapText="1"/>
    </xf>
    <xf numFmtId="2" fontId="5" fillId="2" borderId="13" xfId="0" applyNumberFormat="1" applyFont="1" applyFill="1" applyBorder="1" applyAlignment="1">
      <alignment horizontal="left" vertical="center" wrapText="1"/>
    </xf>
    <xf numFmtId="2" fontId="5" fillId="2" borderId="12" xfId="0" applyNumberFormat="1" applyFont="1" applyFill="1" applyBorder="1" applyAlignment="1">
      <alignment horizontal="left" vertical="center" wrapText="1"/>
    </xf>
    <xf numFmtId="2" fontId="5" fillId="2" borderId="10" xfId="0" applyNumberFormat="1" applyFont="1" applyFill="1" applyBorder="1" applyAlignment="1">
      <alignment horizontal="left" vertical="center" wrapText="1"/>
    </xf>
    <xf numFmtId="4" fontId="6" fillId="5" borderId="3" xfId="1" applyNumberFormat="1" applyFont="1" applyFill="1" applyBorder="1" applyAlignment="1">
      <alignment horizontal="left" vertical="center" wrapText="1"/>
    </xf>
    <xf numFmtId="4" fontId="6" fillId="5" borderId="8" xfId="1" applyNumberFormat="1" applyFont="1" applyFill="1" applyBorder="1" applyAlignment="1">
      <alignment horizontal="left" vertical="center" wrapText="1"/>
    </xf>
    <xf numFmtId="4" fontId="6" fillId="5" borderId="9" xfId="1" applyNumberFormat="1" applyFont="1" applyFill="1" applyBorder="1" applyAlignment="1">
      <alignment horizontal="left" vertical="center" wrapText="1"/>
    </xf>
    <xf numFmtId="0" fontId="18" fillId="6" borderId="6" xfId="0" applyFont="1" applyFill="1" applyBorder="1" applyAlignment="1">
      <alignment horizontal="left"/>
    </xf>
    <xf numFmtId="0" fontId="17" fillId="6" borderId="7" xfId="0" applyFont="1" applyFill="1" applyBorder="1" applyAlignment="1">
      <alignment horizontal="left"/>
    </xf>
    <xf numFmtId="0" fontId="17" fillId="6" borderId="20" xfId="0" applyFont="1" applyFill="1" applyBorder="1" applyAlignment="1">
      <alignment horizontal="left"/>
    </xf>
    <xf numFmtId="0" fontId="0" fillId="0" borderId="0" xfId="0" applyAlignment="1">
      <alignment horizontal="center" vertical="center"/>
    </xf>
    <xf numFmtId="0" fontId="17" fillId="6" borderId="0" xfId="0" applyFont="1" applyFill="1" applyAlignment="1">
      <alignment horizontal="center"/>
    </xf>
    <xf numFmtId="0" fontId="14" fillId="0" borderId="1" xfId="0" applyFont="1" applyBorder="1" applyAlignment="1">
      <alignment horizontal="left"/>
    </xf>
    <xf numFmtId="0" fontId="0" fillId="7" borderId="1" xfId="0" applyFill="1" applyBorder="1" applyAlignment="1">
      <alignment horizontal="left"/>
    </xf>
    <xf numFmtId="0" fontId="0" fillId="0" borderId="1" xfId="0" applyBorder="1" applyAlignment="1">
      <alignment horizontal="left"/>
    </xf>
  </cellXfs>
  <cellStyles count="30">
    <cellStyle name="Čiarka 2" xfId="4" xr:uid="{00000000-0005-0000-0000-000000000000}"/>
    <cellStyle name="čiarky" xfId="1" xr:uid="{00000000-0005-0000-0000-000001000000}"/>
    <cellStyle name="Normal 2" xfId="5" xr:uid="{00000000-0005-0000-0000-000002000000}"/>
    <cellStyle name="Normal 2 2" xfId="6" xr:uid="{00000000-0005-0000-0000-000003000000}"/>
    <cellStyle name="Normal 2 2 2" xfId="23" xr:uid="{00000000-0005-0000-0000-000004000000}"/>
    <cellStyle name="Normal 2 3" xfId="7" xr:uid="{00000000-0005-0000-0000-000005000000}"/>
    <cellStyle name="Normal 2 3 2" xfId="8" xr:uid="{00000000-0005-0000-0000-000006000000}"/>
    <cellStyle name="Normal 2 3 2 2" xfId="25" xr:uid="{00000000-0005-0000-0000-000007000000}"/>
    <cellStyle name="Normal 2 3 3" xfId="24" xr:uid="{00000000-0005-0000-0000-000008000000}"/>
    <cellStyle name="Normal 2 4" xfId="9" xr:uid="{00000000-0005-0000-0000-000009000000}"/>
    <cellStyle name="Normal 2 4 2" xfId="26" xr:uid="{00000000-0005-0000-0000-00000A000000}"/>
    <cellStyle name="Normal 2 5" xfId="22" xr:uid="{00000000-0005-0000-0000-00000B000000}"/>
    <cellStyle name="Normálna" xfId="0" builtinId="0"/>
    <cellStyle name="Normálna 2" xfId="3" xr:uid="{00000000-0005-0000-0000-00000C000000}"/>
    <cellStyle name="Normálna 2 2" xfId="10" xr:uid="{00000000-0005-0000-0000-00000D000000}"/>
    <cellStyle name="Normálna 2 3" xfId="21" xr:uid="{00000000-0005-0000-0000-00000E000000}"/>
    <cellStyle name="Normálna 3" xfId="2" xr:uid="{00000000-0005-0000-0000-00000F000000}"/>
    <cellStyle name="Normálna 4" xfId="11" xr:uid="{00000000-0005-0000-0000-000010000000}"/>
    <cellStyle name="Normálna 4 2" xfId="27" xr:uid="{00000000-0005-0000-0000-000011000000}"/>
    <cellStyle name="Normálna 5" xfId="12" xr:uid="{00000000-0005-0000-0000-000012000000}"/>
    <cellStyle name="Normálna 6" xfId="13" xr:uid="{00000000-0005-0000-0000-000013000000}"/>
    <cellStyle name="Normálna 6 2" xfId="28" xr:uid="{00000000-0005-0000-0000-000014000000}"/>
    <cellStyle name="Normálna 7" xfId="14" xr:uid="{00000000-0005-0000-0000-000015000000}"/>
    <cellStyle name="Normálna 7 2" xfId="29" xr:uid="{00000000-0005-0000-0000-000016000000}"/>
    <cellStyle name="Normálna 8" xfId="20" xr:uid="{00000000-0005-0000-0000-000017000000}"/>
    <cellStyle name="Normálne 2" xfId="15" xr:uid="{00000000-0005-0000-0000-000019000000}"/>
    <cellStyle name="normálne 2 2" xfId="16" xr:uid="{00000000-0005-0000-0000-00001A000000}"/>
    <cellStyle name="normálne 7" xfId="17" xr:uid="{00000000-0005-0000-0000-00001B000000}"/>
    <cellStyle name="normální_Hárok1" xfId="18" xr:uid="{00000000-0005-0000-0000-00001C000000}"/>
    <cellStyle name="Percentá 2" xfId="19" xr:uid="{00000000-0005-0000-0000-00001D000000}"/>
  </cellStyles>
  <dxfs count="0"/>
  <tableStyles count="0" defaultTableStyle="TableStyleMedium2" defaultPivotStyle="PivotStyleLight16"/>
  <colors>
    <mruColors>
      <color rgb="FF3333FF"/>
      <color rgb="FF1E4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1CD12C\Pr&#237;loha%20&#269;.%201-4-%20Rozpocet%20projektu%20s%20n&#225;vod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zor rozpoctu DOP"/>
      <sheetName val="pokyny k vyplneniu"/>
      <sheetName val="Pomocný zoznam"/>
    </sheetNames>
    <sheetDataSet>
      <sheetData sheetId="0"/>
      <sheetData sheetId="1" refreshError="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B1:K18"/>
  <sheetViews>
    <sheetView tabSelected="1" view="pageBreakPreview" topLeftCell="C5" zoomScale="71" zoomScaleNormal="71" zoomScaleSheetLayoutView="71" zoomScalePageLayoutView="90" workbookViewId="0">
      <selection activeCell="I11" sqref="I11"/>
    </sheetView>
  </sheetViews>
  <sheetFormatPr defaultColWidth="9.33203125" defaultRowHeight="13.2" x14ac:dyDescent="0.25"/>
  <cols>
    <col min="1" max="1" width="3.44140625" style="2" customWidth="1"/>
    <col min="2" max="3" width="30.6640625" style="2" customWidth="1"/>
    <col min="4" max="4" width="19.6640625" style="2" bestFit="1" customWidth="1"/>
    <col min="5" max="5" width="12.33203125" style="2" customWidth="1"/>
    <col min="6" max="6" width="13.44140625" style="2" bestFit="1" customWidth="1"/>
    <col min="7" max="7" width="12.33203125" style="2" customWidth="1"/>
    <col min="8" max="8" width="20.33203125" style="2" bestFit="1" customWidth="1"/>
    <col min="9" max="9" width="18.6640625" style="2" bestFit="1" customWidth="1"/>
    <col min="10" max="10" width="17.6640625" style="2" customWidth="1"/>
    <col min="11" max="11" width="95" style="2" customWidth="1"/>
    <col min="12" max="12" width="16.44140625" style="2" bestFit="1" customWidth="1"/>
    <col min="13" max="13" width="9.33203125" style="2"/>
    <col min="14" max="14" width="12.6640625" style="2" customWidth="1"/>
    <col min="15" max="16384" width="9.33203125" style="2"/>
  </cols>
  <sheetData>
    <row r="1" spans="2:11" ht="33.6" customHeight="1" x14ac:dyDescent="0.25">
      <c r="B1" s="6" t="s">
        <v>0</v>
      </c>
      <c r="C1" s="6" t="s">
        <v>71</v>
      </c>
      <c r="D1" s="6" t="s">
        <v>1</v>
      </c>
      <c r="E1" s="8" t="s">
        <v>2</v>
      </c>
      <c r="F1" s="8" t="s">
        <v>3</v>
      </c>
      <c r="G1" s="8" t="s">
        <v>4</v>
      </c>
      <c r="H1" s="9" t="s">
        <v>5</v>
      </c>
      <c r="I1" s="23" t="s">
        <v>6</v>
      </c>
      <c r="J1" s="23" t="s">
        <v>7</v>
      </c>
      <c r="K1" s="13" t="s">
        <v>8</v>
      </c>
    </row>
    <row r="2" spans="2:11" ht="158.4" x14ac:dyDescent="0.25">
      <c r="B2" s="7" t="s">
        <v>67</v>
      </c>
      <c r="C2" s="49" t="s">
        <v>72</v>
      </c>
      <c r="D2" s="14" t="s">
        <v>9</v>
      </c>
      <c r="E2" s="44" t="s">
        <v>10</v>
      </c>
      <c r="F2" s="45">
        <v>50</v>
      </c>
      <c r="G2" s="46">
        <v>960</v>
      </c>
      <c r="H2" s="47">
        <f t="shared" ref="H2" si="0">ROUND(F2*G2,2)</f>
        <v>48000</v>
      </c>
      <c r="I2" s="48">
        <f t="shared" ref="I2" si="1">H2*0.78</f>
        <v>37440</v>
      </c>
      <c r="J2" s="48">
        <f t="shared" ref="J2" si="2">H2*0.22</f>
        <v>10560</v>
      </c>
      <c r="K2" s="19" t="s">
        <v>76</v>
      </c>
    </row>
    <row r="3" spans="2:11" ht="158.4" x14ac:dyDescent="0.25">
      <c r="B3" s="7" t="s">
        <v>68</v>
      </c>
      <c r="C3" s="49" t="s">
        <v>72</v>
      </c>
      <c r="D3" s="14" t="s">
        <v>9</v>
      </c>
      <c r="E3" s="44" t="s">
        <v>10</v>
      </c>
      <c r="F3" s="45">
        <v>34</v>
      </c>
      <c r="G3" s="46">
        <v>6320</v>
      </c>
      <c r="H3" s="47">
        <f t="shared" ref="H3" si="3">ROUND(F3*G3,2)</f>
        <v>214880</v>
      </c>
      <c r="I3" s="48">
        <f t="shared" ref="I3" si="4">H3*0.78</f>
        <v>167606.39999999999</v>
      </c>
      <c r="J3" s="48">
        <f t="shared" ref="J3" si="5">H3*0.22</f>
        <v>47273.599999999999</v>
      </c>
      <c r="K3" s="19" t="s">
        <v>75</v>
      </c>
    </row>
    <row r="4" spans="2:11" s="42" customFormat="1" ht="158.4" x14ac:dyDescent="0.25">
      <c r="B4" s="7" t="s">
        <v>70</v>
      </c>
      <c r="C4" s="49" t="s">
        <v>72</v>
      </c>
      <c r="D4" s="14" t="s">
        <v>9</v>
      </c>
      <c r="E4" s="44" t="s">
        <v>10</v>
      </c>
      <c r="F4" s="45">
        <v>24</v>
      </c>
      <c r="G4" s="46">
        <v>17600</v>
      </c>
      <c r="H4" s="47">
        <f t="shared" ref="H4:H6" si="6">ROUND(F4*G4,2)</f>
        <v>422400</v>
      </c>
      <c r="I4" s="48">
        <f t="shared" ref="I4:I6" si="7">H4*0.78</f>
        <v>329472</v>
      </c>
      <c r="J4" s="48">
        <f t="shared" ref="J4:J6" si="8">H4*0.22</f>
        <v>92928</v>
      </c>
      <c r="K4" s="19" t="s">
        <v>74</v>
      </c>
    </row>
    <row r="5" spans="2:11" s="43" customFormat="1" ht="158.4" x14ac:dyDescent="0.25">
      <c r="B5" s="7" t="s">
        <v>67</v>
      </c>
      <c r="C5" s="49" t="s">
        <v>73</v>
      </c>
      <c r="D5" s="14" t="s">
        <v>9</v>
      </c>
      <c r="E5" s="44" t="s">
        <v>10</v>
      </c>
      <c r="F5" s="45">
        <v>50</v>
      </c>
      <c r="G5" s="46">
        <v>2400</v>
      </c>
      <c r="H5" s="47">
        <f t="shared" si="6"/>
        <v>120000</v>
      </c>
      <c r="I5" s="48">
        <f t="shared" si="7"/>
        <v>93600</v>
      </c>
      <c r="J5" s="48">
        <f t="shared" si="8"/>
        <v>26400</v>
      </c>
      <c r="K5" s="19" t="s">
        <v>76</v>
      </c>
    </row>
    <row r="6" spans="2:11" s="43" customFormat="1" ht="158.4" x14ac:dyDescent="0.25">
      <c r="B6" s="7" t="s">
        <v>68</v>
      </c>
      <c r="C6" s="49" t="s">
        <v>73</v>
      </c>
      <c r="D6" s="14" t="s">
        <v>9</v>
      </c>
      <c r="E6" s="44" t="s">
        <v>10</v>
      </c>
      <c r="F6" s="45">
        <v>34</v>
      </c>
      <c r="G6" s="46">
        <v>5680</v>
      </c>
      <c r="H6" s="47">
        <f t="shared" si="6"/>
        <v>193120</v>
      </c>
      <c r="I6" s="48">
        <f t="shared" si="7"/>
        <v>150633.60000000001</v>
      </c>
      <c r="J6" s="48">
        <f t="shared" si="8"/>
        <v>42486.400000000001</v>
      </c>
      <c r="K6" s="19" t="s">
        <v>75</v>
      </c>
    </row>
    <row r="7" spans="2:11" s="43" customFormat="1" ht="158.4" x14ac:dyDescent="0.25">
      <c r="B7" s="7" t="s">
        <v>70</v>
      </c>
      <c r="C7" s="49" t="s">
        <v>73</v>
      </c>
      <c r="D7" s="14" t="s">
        <v>9</v>
      </c>
      <c r="E7" s="44" t="s">
        <v>10</v>
      </c>
      <c r="F7" s="45">
        <v>24</v>
      </c>
      <c r="G7" s="46">
        <v>20000</v>
      </c>
      <c r="H7" s="47">
        <f t="shared" ref="H7" si="9">ROUND(F7*G7,2)</f>
        <v>480000</v>
      </c>
      <c r="I7" s="48">
        <f t="shared" ref="I7" si="10">H7*0.78</f>
        <v>374400</v>
      </c>
      <c r="J7" s="48">
        <f t="shared" ref="J7" si="11">H7*0.22</f>
        <v>105600</v>
      </c>
      <c r="K7" s="19" t="s">
        <v>74</v>
      </c>
    </row>
    <row r="8" spans="2:11" s="43" customFormat="1" ht="159" thickBot="1" x14ac:dyDescent="0.3">
      <c r="B8" s="7" t="s">
        <v>70</v>
      </c>
      <c r="C8" s="49" t="s">
        <v>73</v>
      </c>
      <c r="D8" s="14" t="s">
        <v>9</v>
      </c>
      <c r="E8" s="44" t="s">
        <v>10</v>
      </c>
      <c r="F8" s="45">
        <v>20</v>
      </c>
      <c r="G8" s="46">
        <v>12480</v>
      </c>
      <c r="H8" s="47">
        <f t="shared" ref="H8" si="12">ROUND(F8*G8,2)</f>
        <v>249600</v>
      </c>
      <c r="I8" s="48">
        <f t="shared" ref="I8" si="13">H8*0.78</f>
        <v>194688</v>
      </c>
      <c r="J8" s="48">
        <f t="shared" ref="J8" si="14">H8*0.22</f>
        <v>54912</v>
      </c>
      <c r="K8" s="19" t="s">
        <v>69</v>
      </c>
    </row>
    <row r="9" spans="2:11" ht="13.8" thickBot="1" x14ac:dyDescent="0.3">
      <c r="B9" s="15" t="s">
        <v>12</v>
      </c>
      <c r="C9" s="16"/>
      <c r="D9" s="18"/>
      <c r="E9" s="16"/>
      <c r="F9" s="16"/>
      <c r="G9" s="17"/>
      <c r="H9" s="5">
        <f>SUM(H2:H8)</f>
        <v>1728000</v>
      </c>
      <c r="I9" s="5">
        <f>SUM(I2:I8)</f>
        <v>1347840</v>
      </c>
      <c r="J9" s="5">
        <f>SUM(J2:J8)</f>
        <v>380160</v>
      </c>
      <c r="K9" s="20"/>
    </row>
    <row r="10" spans="2:11" ht="14.1" customHeight="1" thickBot="1" x14ac:dyDescent="0.3">
      <c r="B10" s="54" t="s">
        <v>13</v>
      </c>
      <c r="C10" s="55"/>
      <c r="D10" s="55"/>
      <c r="E10" s="55"/>
      <c r="F10" s="55"/>
      <c r="G10" s="56"/>
      <c r="H10" s="10">
        <f>H9</f>
        <v>1728000</v>
      </c>
      <c r="I10" s="10">
        <f t="shared" ref="I10:J10" si="15">I9</f>
        <v>1347840</v>
      </c>
      <c r="J10" s="10">
        <f t="shared" si="15"/>
        <v>380160</v>
      </c>
      <c r="K10" s="21"/>
    </row>
    <row r="11" spans="2:11" ht="79.8" thickBot="1" x14ac:dyDescent="0.3">
      <c r="B11" s="36" t="s">
        <v>14</v>
      </c>
      <c r="C11" s="50"/>
      <c r="D11" s="37" t="s">
        <v>15</v>
      </c>
      <c r="E11" s="22" t="s">
        <v>16</v>
      </c>
      <c r="F11" s="1">
        <f>H10*0.15</f>
        <v>259200</v>
      </c>
      <c r="G11" s="38">
        <v>1</v>
      </c>
      <c r="H11" s="39">
        <f>F11*G11</f>
        <v>259200</v>
      </c>
      <c r="I11" s="40">
        <f>H11*0.78</f>
        <v>202176</v>
      </c>
      <c r="J11" s="24">
        <f>H11*0.22</f>
        <v>57024</v>
      </c>
      <c r="K11" s="19" t="s">
        <v>17</v>
      </c>
    </row>
    <row r="12" spans="2:11" ht="13.8" thickBot="1" x14ac:dyDescent="0.3">
      <c r="B12" s="15" t="s">
        <v>18</v>
      </c>
      <c r="C12" s="16"/>
      <c r="D12" s="18"/>
      <c r="E12" s="16"/>
      <c r="F12" s="16"/>
      <c r="G12" s="17"/>
      <c r="H12" s="5">
        <f>H10*0.15</f>
        <v>259200</v>
      </c>
      <c r="I12" s="5">
        <f t="shared" ref="I12" si="16">I10*0.15</f>
        <v>202176</v>
      </c>
      <c r="J12" s="5">
        <f>J11</f>
        <v>57024</v>
      </c>
      <c r="K12" s="20"/>
    </row>
    <row r="13" spans="2:11" ht="14.85" customHeight="1" thickBot="1" x14ac:dyDescent="0.3">
      <c r="B13" s="54" t="s">
        <v>19</v>
      </c>
      <c r="C13" s="55"/>
      <c r="D13" s="55"/>
      <c r="E13" s="55"/>
      <c r="F13" s="55"/>
      <c r="G13" s="56"/>
      <c r="H13" s="10">
        <f>H12</f>
        <v>259200</v>
      </c>
      <c r="I13" s="10">
        <f t="shared" ref="I13:J13" si="17">I12</f>
        <v>202176</v>
      </c>
      <c r="J13" s="10">
        <f t="shared" si="17"/>
        <v>57024</v>
      </c>
      <c r="K13" s="11"/>
    </row>
    <row r="14" spans="2:11" ht="28.5" customHeight="1" thickBot="1" x14ac:dyDescent="0.3">
      <c r="B14" s="51" t="s">
        <v>20</v>
      </c>
      <c r="C14" s="52"/>
      <c r="D14" s="52"/>
      <c r="E14" s="52"/>
      <c r="F14" s="52"/>
      <c r="G14" s="53"/>
      <c r="H14" s="4">
        <f>H10+H13</f>
        <v>1987200</v>
      </c>
      <c r="I14" s="4">
        <f>I10+I13</f>
        <v>1550016</v>
      </c>
      <c r="J14" s="4">
        <f>J10+J13</f>
        <v>437184</v>
      </c>
      <c r="K14" s="12"/>
    </row>
    <row r="16" spans="2:11" x14ac:dyDescent="0.25">
      <c r="H16" s="41"/>
    </row>
    <row r="17" spans="2:11" ht="17.399999999999999" x14ac:dyDescent="0.3">
      <c r="B17" s="33" t="s">
        <v>22</v>
      </c>
      <c r="C17" s="33"/>
      <c r="D17" s="34" t="s">
        <v>9</v>
      </c>
      <c r="E17" s="33" t="s">
        <v>16</v>
      </c>
      <c r="F17" s="33"/>
      <c r="G17" s="33"/>
      <c r="H17" s="35">
        <f>H9</f>
        <v>1728000</v>
      </c>
      <c r="I17" s="35">
        <f t="shared" ref="I17:I18" si="18">H17*0.77</f>
        <v>1330560</v>
      </c>
      <c r="J17" s="35">
        <f t="shared" ref="J17:J18" si="19">H17*0.23</f>
        <v>397440</v>
      </c>
      <c r="K17" s="33"/>
    </row>
    <row r="18" spans="2:11" ht="40.799999999999997" x14ac:dyDescent="0.3">
      <c r="B18" s="33" t="s">
        <v>23</v>
      </c>
      <c r="C18" s="33"/>
      <c r="D18" s="34" t="s">
        <v>24</v>
      </c>
      <c r="E18" s="33" t="s">
        <v>16</v>
      </c>
      <c r="F18" s="33"/>
      <c r="G18" s="33"/>
      <c r="H18" s="35">
        <f>H12</f>
        <v>259200</v>
      </c>
      <c r="I18" s="35">
        <f t="shared" si="18"/>
        <v>199584</v>
      </c>
      <c r="J18" s="35">
        <f t="shared" si="19"/>
        <v>59616</v>
      </c>
      <c r="K18" s="33"/>
    </row>
  </sheetData>
  <mergeCells count="3">
    <mergeCell ref="B14:G14"/>
    <mergeCell ref="B10:G10"/>
    <mergeCell ref="B13:G13"/>
  </mergeCells>
  <phoneticPr fontId="10" type="noConversion"/>
  <dataValidations count="2">
    <dataValidation type="list" allowBlank="1" showInputMessage="1" showErrorMessage="1" sqref="D12" xr:uid="{00000000-0002-0000-0000-000000000000}">
      <formula1>$B$1:$B$9</formula1>
    </dataValidation>
    <dataValidation type="list" allowBlank="1" showInputMessage="1" showErrorMessage="1" sqref="E12" xr:uid="{00000000-0002-0000-0000-000001000000}">
      <formula1>$B$12:$B$14</formula1>
    </dataValidation>
  </dataValidations>
  <printOptions horizontalCentered="1"/>
  <pageMargins left="0.7" right="0.7" top="0.75" bottom="0.75" header="0.3" footer="0.3"/>
  <pageSetup paperSize="8" scale="48" orientation="portrait" r:id="rId1"/>
  <headerFooter>
    <oddHeader xml:space="preserve">&amp;RPríloha Zámeru národného projektu </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'pomocný zoznam'!$B$31:$B$39</xm:f>
          </x14:formula1>
          <xm:sqref>E9</xm:sqref>
        </x14:dataValidation>
        <x14:dataValidation type="list" allowBlank="1" showInputMessage="1" showErrorMessage="1" xr:uid="{00000000-0002-0000-0000-000003000000}">
          <x14:formula1>
            <xm:f>'pomocný zoznam'!$B$2:$B$26</xm:f>
          </x14:formula1>
          <xm:sqref>D9 D17:D18</xm:sqref>
        </x14:dataValidation>
        <x14:dataValidation type="list" allowBlank="1" showInputMessage="1" showErrorMessage="1" xr:uid="{00000000-0002-0000-0000-000004000000}">
          <x14:formula1>
            <xm:f>'pomocný zoznam'!$B$31:$B$40</xm:f>
          </x14:formula1>
          <xm:sqref>E2:E8</xm:sqref>
        </x14:dataValidation>
        <x14:dataValidation type="list" allowBlank="1" showInputMessage="1" showErrorMessage="1" xr:uid="{00000000-0002-0000-0000-000005000000}">
          <x14:formula1>
            <xm:f>'pomocný zoznam'!$B$17</xm:f>
          </x14:formula1>
          <xm:sqref>D2:D8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2"/>
  <sheetViews>
    <sheetView workbookViewId="0">
      <selection activeCell="D37" sqref="D37"/>
    </sheetView>
  </sheetViews>
  <sheetFormatPr defaultRowHeight="13.2" x14ac:dyDescent="0.25"/>
  <cols>
    <col min="1" max="1" width="5.6640625" bestFit="1" customWidth="1"/>
    <col min="2" max="2" width="11.6640625" bestFit="1" customWidth="1"/>
    <col min="3" max="3" width="8.6640625" bestFit="1" customWidth="1"/>
    <col min="4" max="4" width="11.5546875" bestFit="1" customWidth="1"/>
    <col min="5" max="5" width="10.6640625" bestFit="1" customWidth="1"/>
    <col min="6" max="6" width="14.33203125" bestFit="1" customWidth="1"/>
    <col min="7" max="7" width="14.6640625" style="26" customWidth="1"/>
  </cols>
  <sheetData>
    <row r="2" spans="1:10" x14ac:dyDescent="0.25">
      <c r="A2" t="s">
        <v>25</v>
      </c>
    </row>
    <row r="3" spans="1:10" x14ac:dyDescent="0.25">
      <c r="B3" t="s">
        <v>26</v>
      </c>
      <c r="C3" t="s">
        <v>27</v>
      </c>
      <c r="D3" t="s">
        <v>28</v>
      </c>
      <c r="E3" t="s">
        <v>29</v>
      </c>
      <c r="F3" t="s">
        <v>30</v>
      </c>
      <c r="I3" t="s">
        <v>31</v>
      </c>
      <c r="J3" t="s">
        <v>32</v>
      </c>
    </row>
    <row r="4" spans="1:10" x14ac:dyDescent="0.25">
      <c r="A4" t="s">
        <v>33</v>
      </c>
      <c r="B4">
        <v>520</v>
      </c>
      <c r="C4">
        <v>70</v>
      </c>
      <c r="D4">
        <v>3</v>
      </c>
      <c r="E4">
        <v>2</v>
      </c>
      <c r="F4">
        <v>9</v>
      </c>
      <c r="G4" s="26">
        <f>B4*C4*D4*E4*F4</f>
        <v>1965600</v>
      </c>
      <c r="I4">
        <f>B4*E4</f>
        <v>1040</v>
      </c>
      <c r="J4" s="60">
        <f>(E4+E5)*9</f>
        <v>63</v>
      </c>
    </row>
    <row r="5" spans="1:10" x14ac:dyDescent="0.25">
      <c r="A5" t="s">
        <v>34</v>
      </c>
      <c r="B5">
        <v>520</v>
      </c>
      <c r="C5">
        <v>50</v>
      </c>
      <c r="D5">
        <v>3</v>
      </c>
      <c r="E5">
        <v>5</v>
      </c>
      <c r="F5">
        <v>9</v>
      </c>
      <c r="G5" s="26">
        <f>B5*C5*D5*E5*F5</f>
        <v>3510000</v>
      </c>
      <c r="I5">
        <f>B5*E5</f>
        <v>2600</v>
      </c>
      <c r="J5" s="60"/>
    </row>
    <row r="6" spans="1:10" x14ac:dyDescent="0.25">
      <c r="G6" s="26">
        <f>SUM(G4:G5)</f>
        <v>5475600</v>
      </c>
    </row>
    <row r="8" spans="1:10" x14ac:dyDescent="0.25">
      <c r="A8" t="s">
        <v>35</v>
      </c>
    </row>
    <row r="9" spans="1:10" x14ac:dyDescent="0.25">
      <c r="A9" t="s">
        <v>33</v>
      </c>
      <c r="B9">
        <f>B4*D4*E4*F4</f>
        <v>28080</v>
      </c>
    </row>
    <row r="10" spans="1:10" x14ac:dyDescent="0.25">
      <c r="A10" t="s">
        <v>34</v>
      </c>
      <c r="B10">
        <f>B5*D5*E5*F5</f>
        <v>70200</v>
      </c>
    </row>
    <row r="15" spans="1:10" ht="15.6" x14ac:dyDescent="0.3">
      <c r="A15" s="61" t="s">
        <v>36</v>
      </c>
      <c r="B15" s="61"/>
      <c r="C15" s="61"/>
      <c r="D15" s="61"/>
      <c r="E15" s="61"/>
      <c r="F15" s="61"/>
    </row>
    <row r="16" spans="1:10" ht="13.8" x14ac:dyDescent="0.25">
      <c r="A16" s="30" t="s">
        <v>22</v>
      </c>
      <c r="B16" s="30" t="s">
        <v>26</v>
      </c>
      <c r="C16" s="30" t="s">
        <v>27</v>
      </c>
      <c r="D16" s="30" t="s">
        <v>28</v>
      </c>
      <c r="E16" s="30" t="s">
        <v>29</v>
      </c>
      <c r="F16" s="31" t="s">
        <v>37</v>
      </c>
      <c r="G16"/>
    </row>
    <row r="17" spans="1:7" x14ac:dyDescent="0.25">
      <c r="A17" s="25" t="s">
        <v>33</v>
      </c>
      <c r="B17" s="25">
        <f t="shared" ref="B17:E18" si="0">B4</f>
        <v>520</v>
      </c>
      <c r="C17" s="25">
        <f t="shared" si="0"/>
        <v>70</v>
      </c>
      <c r="D17" s="25">
        <f t="shared" si="0"/>
        <v>3</v>
      </c>
      <c r="E17" s="25">
        <f t="shared" si="0"/>
        <v>2</v>
      </c>
      <c r="F17" s="27">
        <f>B17*C17*D17*E17</f>
        <v>218400</v>
      </c>
      <c r="G17"/>
    </row>
    <row r="18" spans="1:7" x14ac:dyDescent="0.25">
      <c r="A18" s="25" t="s">
        <v>34</v>
      </c>
      <c r="B18" s="25">
        <f t="shared" si="0"/>
        <v>520</v>
      </c>
      <c r="C18" s="25">
        <f t="shared" si="0"/>
        <v>50</v>
      </c>
      <c r="D18" s="25">
        <f t="shared" si="0"/>
        <v>3</v>
      </c>
      <c r="E18" s="25">
        <f t="shared" si="0"/>
        <v>5</v>
      </c>
      <c r="F18" s="27">
        <f>B18*C18*D18*E18</f>
        <v>390000</v>
      </c>
      <c r="G18"/>
    </row>
    <row r="19" spans="1:7" ht="13.8" x14ac:dyDescent="0.3">
      <c r="A19" s="62" t="s">
        <v>37</v>
      </c>
      <c r="B19" s="62"/>
      <c r="C19" s="62"/>
      <c r="D19" s="62"/>
      <c r="E19" s="62"/>
      <c r="F19" s="29">
        <f>SUM(F17:F18)</f>
        <v>608400</v>
      </c>
    </row>
    <row r="20" spans="1:7" x14ac:dyDescent="0.25">
      <c r="A20" s="63" t="s">
        <v>38</v>
      </c>
      <c r="B20" s="63"/>
      <c r="C20" s="63"/>
      <c r="D20" s="63"/>
      <c r="E20" s="63"/>
      <c r="F20" s="63"/>
    </row>
    <row r="21" spans="1:7" x14ac:dyDescent="0.25">
      <c r="A21" s="64" t="s">
        <v>39</v>
      </c>
      <c r="B21" s="64"/>
      <c r="C21" s="64"/>
      <c r="D21" s="64"/>
      <c r="E21" s="64"/>
      <c r="F21" s="28">
        <f>F19*0.2</f>
        <v>121680</v>
      </c>
    </row>
    <row r="22" spans="1:7" ht="15.6" x14ac:dyDescent="0.3">
      <c r="A22" s="57" t="s">
        <v>37</v>
      </c>
      <c r="B22" s="58"/>
      <c r="C22" s="58"/>
      <c r="D22" s="58"/>
      <c r="E22" s="59"/>
      <c r="F22" s="32">
        <f>F19+F21</f>
        <v>730080</v>
      </c>
    </row>
  </sheetData>
  <mergeCells count="6">
    <mergeCell ref="A22:E22"/>
    <mergeCell ref="J4:J5"/>
    <mergeCell ref="A15:F15"/>
    <mergeCell ref="A19:E19"/>
    <mergeCell ref="A20:F20"/>
    <mergeCell ref="A21:E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40"/>
  <sheetViews>
    <sheetView topLeftCell="A10" workbookViewId="0">
      <selection activeCell="B26" sqref="B26"/>
    </sheetView>
  </sheetViews>
  <sheetFormatPr defaultColWidth="8.6640625" defaultRowHeight="13.2" x14ac:dyDescent="0.25"/>
  <cols>
    <col min="1" max="16384" width="8.6640625" style="3"/>
  </cols>
  <sheetData>
    <row r="2" spans="2:2" x14ac:dyDescent="0.25">
      <c r="B2" s="2" t="s">
        <v>40</v>
      </c>
    </row>
    <row r="3" spans="2:2" x14ac:dyDescent="0.25">
      <c r="B3" s="2" t="s">
        <v>41</v>
      </c>
    </row>
    <row r="4" spans="2:2" x14ac:dyDescent="0.25">
      <c r="B4" s="2" t="s">
        <v>42</v>
      </c>
    </row>
    <row r="5" spans="2:2" x14ac:dyDescent="0.25">
      <c r="B5" s="2" t="s">
        <v>43</v>
      </c>
    </row>
    <row r="6" spans="2:2" x14ac:dyDescent="0.25">
      <c r="B6" s="2" t="s">
        <v>44</v>
      </c>
    </row>
    <row r="7" spans="2:2" x14ac:dyDescent="0.25">
      <c r="B7" s="2" t="s">
        <v>45</v>
      </c>
    </row>
    <row r="8" spans="2:2" x14ac:dyDescent="0.25">
      <c r="B8" s="2" t="s">
        <v>46</v>
      </c>
    </row>
    <row r="9" spans="2:2" x14ac:dyDescent="0.25">
      <c r="B9" s="2" t="s">
        <v>47</v>
      </c>
    </row>
    <row r="10" spans="2:2" x14ac:dyDescent="0.25">
      <c r="B10" s="2" t="s">
        <v>48</v>
      </c>
    </row>
    <row r="11" spans="2:2" x14ac:dyDescent="0.25">
      <c r="B11" s="2" t="s">
        <v>21</v>
      </c>
    </row>
    <row r="12" spans="2:2" x14ac:dyDescent="0.25">
      <c r="B12" s="2" t="s">
        <v>49</v>
      </c>
    </row>
    <row r="13" spans="2:2" x14ac:dyDescent="0.25">
      <c r="B13" s="2" t="s">
        <v>50</v>
      </c>
    </row>
    <row r="14" spans="2:2" x14ac:dyDescent="0.25">
      <c r="B14" s="2" t="s">
        <v>51</v>
      </c>
    </row>
    <row r="15" spans="2:2" x14ac:dyDescent="0.25">
      <c r="B15" s="2" t="s">
        <v>52</v>
      </c>
    </row>
    <row r="16" spans="2:2" x14ac:dyDescent="0.25">
      <c r="B16" s="2" t="s">
        <v>53</v>
      </c>
    </row>
    <row r="17" spans="2:2" x14ac:dyDescent="0.25">
      <c r="B17" s="2" t="s">
        <v>9</v>
      </c>
    </row>
    <row r="18" spans="2:2" x14ac:dyDescent="0.25">
      <c r="B18" s="2" t="s">
        <v>54</v>
      </c>
    </row>
    <row r="19" spans="2:2" x14ac:dyDescent="0.25">
      <c r="B19" s="2" t="s">
        <v>55</v>
      </c>
    </row>
    <row r="20" spans="2:2" x14ac:dyDescent="0.25">
      <c r="B20" s="2" t="s">
        <v>56</v>
      </c>
    </row>
    <row r="21" spans="2:2" x14ac:dyDescent="0.25">
      <c r="B21" s="2" t="s">
        <v>57</v>
      </c>
    </row>
    <row r="22" spans="2:2" x14ac:dyDescent="0.25">
      <c r="B22" s="2" t="s">
        <v>58</v>
      </c>
    </row>
    <row r="23" spans="2:2" x14ac:dyDescent="0.25">
      <c r="B23" s="2" t="s">
        <v>59</v>
      </c>
    </row>
    <row r="24" spans="2:2" x14ac:dyDescent="0.25">
      <c r="B24" s="2"/>
    </row>
    <row r="25" spans="2:2" x14ac:dyDescent="0.25">
      <c r="B25" s="2"/>
    </row>
    <row r="26" spans="2:2" x14ac:dyDescent="0.25">
      <c r="B26" s="3" t="s">
        <v>24</v>
      </c>
    </row>
    <row r="31" spans="2:2" x14ac:dyDescent="0.25">
      <c r="B31" s="2" t="s">
        <v>10</v>
      </c>
    </row>
    <row r="32" spans="2:2" x14ac:dyDescent="0.25">
      <c r="B32" s="2" t="s">
        <v>11</v>
      </c>
    </row>
    <row r="33" spans="2:2" x14ac:dyDescent="0.25">
      <c r="B33" s="2" t="s">
        <v>16</v>
      </c>
    </row>
    <row r="34" spans="2:2" x14ac:dyDescent="0.25">
      <c r="B34" s="2" t="s">
        <v>60</v>
      </c>
    </row>
    <row r="35" spans="2:2" x14ac:dyDescent="0.25">
      <c r="B35" s="2" t="s">
        <v>61</v>
      </c>
    </row>
    <row r="36" spans="2:2" x14ac:dyDescent="0.25">
      <c r="B36" s="2" t="s">
        <v>62</v>
      </c>
    </row>
    <row r="37" spans="2:2" x14ac:dyDescent="0.25">
      <c r="B37" s="2" t="s">
        <v>63</v>
      </c>
    </row>
    <row r="38" spans="2:2" x14ac:dyDescent="0.25">
      <c r="B38" s="2" t="s">
        <v>64</v>
      </c>
    </row>
    <row r="39" spans="2:2" x14ac:dyDescent="0.25">
      <c r="B39" s="2" t="s">
        <v>65</v>
      </c>
    </row>
    <row r="40" spans="2:2" x14ac:dyDescent="0.25">
      <c r="B40" s="3"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4"/>
  <dimension ref="A1"/>
  <sheetViews>
    <sheetView workbookViewId="0"/>
  </sheetViews>
  <sheetFormatPr defaultColWidth="8.6640625" defaultRowHeight="13.2"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5"/>
  <dimension ref="A1"/>
  <sheetViews>
    <sheetView workbookViewId="0"/>
  </sheetViews>
  <sheetFormatPr defaultColWidth="8.6640625" defaultRowHeight="13.2"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
  <sheetViews>
    <sheetView workbookViewId="0"/>
  </sheetViews>
  <sheetFormatPr defaultColWidth="8.6640625"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FD4B2FB79A7943B5E63BF6C51D636A" ma:contentTypeVersion="6" ma:contentTypeDescription="Create a new document." ma:contentTypeScope="" ma:versionID="8c68a420ece27da9eb0b37007afde9b3">
  <xsd:schema xmlns:xsd="http://www.w3.org/2001/XMLSchema" xmlns:xs="http://www.w3.org/2001/XMLSchema" xmlns:p="http://schemas.microsoft.com/office/2006/metadata/properties" xmlns:ns2="7379eef2-c0cd-4b9a-8c38-769212ff4174" xmlns:ns3="883c2119-fa33-4e57-9879-93eb3f01bae7" targetNamespace="http://schemas.microsoft.com/office/2006/metadata/properties" ma:root="true" ma:fieldsID="f94f54d7cf4d9d32ea12a4143ecb8c86" ns2:_="" ns3:_="">
    <xsd:import namespace="7379eef2-c0cd-4b9a-8c38-769212ff4174"/>
    <xsd:import namespace="883c2119-fa33-4e57-9879-93eb3f01ba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79eef2-c0cd-4b9a-8c38-769212ff4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3c2119-fa33-4e57-9879-93eb3f01bae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568A9D-0AE2-4EB8-97BE-B3B6C9075A31}">
  <ds:schemaRefs>
    <ds:schemaRef ds:uri="http://schemas.microsoft.com/office/2006/documentManagement/types"/>
    <ds:schemaRef ds:uri="http://schemas.microsoft.com/office/2006/metadata/properties"/>
    <ds:schemaRef ds:uri="883c2119-fa33-4e57-9879-93eb3f01bae7"/>
    <ds:schemaRef ds:uri="http://www.w3.org/XML/1998/namespace"/>
    <ds:schemaRef ds:uri="http://purl.org/dc/elements/1.1/"/>
    <ds:schemaRef ds:uri="http://purl.org/dc/terms/"/>
    <ds:schemaRef ds:uri="7379eef2-c0cd-4b9a-8c38-769212ff4174"/>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365CE59-DC1E-4684-B4C1-00711FAA1427}">
  <ds:schemaRefs>
    <ds:schemaRef ds:uri="http://schemas.microsoft.com/sharepoint/v3/contenttype/forms"/>
  </ds:schemaRefs>
</ds:datastoreItem>
</file>

<file path=customXml/itemProps3.xml><?xml version="1.0" encoding="utf-8"?>
<ds:datastoreItem xmlns:ds="http://schemas.openxmlformats.org/officeDocument/2006/customXml" ds:itemID="{BFA8FD9C-9FEB-4AE9-9D4C-C5084DBF4E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79eef2-c0cd-4b9a-8c38-769212ff4174"/>
    <ds:schemaRef ds:uri="883c2119-fa33-4e57-9879-93eb3f01ba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1</vt:i4>
      </vt:variant>
    </vt:vector>
  </HeadingPairs>
  <TitlesOfParts>
    <vt:vector size="7" baseType="lpstr">
      <vt:lpstr>Rozpočet_žiadateľ</vt:lpstr>
      <vt:lpstr>subdata</vt:lpstr>
      <vt:lpstr>pomocný zoznam</vt:lpstr>
      <vt:lpstr>Hárok1</vt:lpstr>
      <vt:lpstr>Hárok2</vt:lpstr>
      <vt:lpstr>Hárok3</vt:lpstr>
      <vt:lpstr>Rozpočet_žiadateľ!Oblasť_tlače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Hudec Pavel</dc:creator>
  <cp:keywords/>
  <dc:description/>
  <cp:lastModifiedBy>Grznárik Ľubomír</cp:lastModifiedBy>
  <cp:revision/>
  <dcterms:created xsi:type="dcterms:W3CDTF">2015-06-18T13:20:51Z</dcterms:created>
  <dcterms:modified xsi:type="dcterms:W3CDTF">2025-09-24T08:29:53Z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0x010100E6FD4B2FB79A7943B5E63BF6C51D636A</vt:lpwstr>
  </property>
  <property fmtid="{D5CDD505-2E9C-101B-9397-08002B2CF9AE}" pid="3" name="MediaServiceImageTags">
    <vt:lpwstr/>
  </property>
</Properties>
</file>