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790" windowHeight="6045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mzdy'!$G$17:$G$44</definedName>
    <definedName name="_xlnm.Print_Area" localSheetId="0">'SH - mzdy'!$A$1:$U$48</definedName>
    <definedName name="_xlnm.Print_Area" localSheetId="1">Vysvetlivky!$A$1:$I$50</definedName>
    <definedName name="_xlnm.Print_Area" localSheetId="2">'Zdroj údajov'!$A$1:$J$85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3" l="1"/>
  <c r="G84" i="3"/>
  <c r="H83" i="3"/>
  <c r="G83" i="3"/>
  <c r="H82" i="3"/>
  <c r="G82" i="3"/>
  <c r="H81" i="3"/>
  <c r="G81" i="3" s="1"/>
  <c r="H80" i="3"/>
  <c r="G80" i="3"/>
  <c r="H79" i="3"/>
  <c r="G79" i="3"/>
  <c r="H78" i="3"/>
  <c r="G78" i="3"/>
  <c r="H77" i="3"/>
  <c r="G77" i="3" s="1"/>
  <c r="H76" i="3"/>
  <c r="G76" i="3"/>
  <c r="H75" i="3"/>
  <c r="G75" i="3"/>
  <c r="H74" i="3"/>
  <c r="G74" i="3"/>
  <c r="H73" i="3"/>
  <c r="G73" i="3" s="1"/>
  <c r="H72" i="3"/>
  <c r="G72" i="3"/>
  <c r="H71" i="3"/>
  <c r="G71" i="3"/>
  <c r="H70" i="3"/>
  <c r="G70" i="3"/>
  <c r="H69" i="3"/>
  <c r="G69" i="3" s="1"/>
  <c r="H68" i="3"/>
  <c r="G68" i="3"/>
  <c r="H67" i="3"/>
  <c r="G67" i="3"/>
  <c r="H66" i="3"/>
  <c r="G66" i="3"/>
  <c r="H65" i="3"/>
  <c r="G65" i="3" s="1"/>
  <c r="H64" i="3"/>
  <c r="G64" i="3"/>
  <c r="H63" i="3"/>
  <c r="G63" i="3"/>
  <c r="H62" i="3"/>
  <c r="G62" i="3"/>
  <c r="H61" i="3"/>
  <c r="G61" i="3" s="1"/>
  <c r="H60" i="3"/>
  <c r="G60" i="3"/>
  <c r="H59" i="3"/>
  <c r="G59" i="3"/>
  <c r="H58" i="3"/>
  <c r="G58" i="3"/>
  <c r="H57" i="3"/>
  <c r="G57" i="3" s="1"/>
  <c r="H56" i="3"/>
  <c r="G56" i="3"/>
  <c r="H55" i="3"/>
  <c r="G55" i="3"/>
  <c r="H54" i="3"/>
  <c r="G54" i="3"/>
  <c r="H53" i="3"/>
  <c r="G53" i="3" s="1"/>
  <c r="H52" i="3"/>
  <c r="G52" i="3"/>
  <c r="H51" i="3"/>
  <c r="G51" i="3"/>
  <c r="H50" i="3"/>
  <c r="G50" i="3"/>
  <c r="H49" i="3"/>
  <c r="G49" i="3" s="1"/>
  <c r="H48" i="3"/>
  <c r="G48" i="3"/>
  <c r="H47" i="3"/>
  <c r="G47" i="3"/>
  <c r="H46" i="3"/>
  <c r="G46" i="3"/>
  <c r="H45" i="3"/>
  <c r="G45" i="3" s="1"/>
  <c r="H44" i="3"/>
  <c r="G44" i="3"/>
  <c r="G43" i="3"/>
  <c r="H22" i="3"/>
  <c r="G42" i="3"/>
  <c r="N46" i="1" l="1"/>
  <c r="N48" i="1" l="1"/>
  <c r="N47" i="1"/>
  <c r="S18" i="1" l="1"/>
  <c r="S20" i="1"/>
  <c r="S22" i="1"/>
  <c r="S24" i="1"/>
  <c r="S26" i="1"/>
  <c r="S28" i="1"/>
  <c r="S30" i="1"/>
  <c r="S32" i="1"/>
  <c r="S34" i="1"/>
  <c r="S36" i="1"/>
  <c r="S38" i="1"/>
  <c r="S40" i="1"/>
  <c r="S42" i="1"/>
  <c r="S44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N30" i="1" l="1"/>
  <c r="N29" i="1"/>
  <c r="N34" i="1"/>
  <c r="N17" i="1"/>
  <c r="S41" i="1"/>
  <c r="N28" i="1"/>
  <c r="N38" i="1"/>
  <c r="N21" i="1"/>
  <c r="N24" i="1"/>
  <c r="N25" i="1"/>
  <c r="N33" i="1"/>
  <c r="N18" i="1"/>
  <c r="K42" i="1"/>
  <c r="K41" i="1"/>
  <c r="L21" i="1"/>
  <c r="L22" i="1"/>
  <c r="K33" i="1"/>
  <c r="K34" i="1"/>
  <c r="N32" i="1"/>
  <c r="J31" i="1"/>
  <c r="J32" i="1"/>
  <c r="J23" i="1"/>
  <c r="J24" i="1"/>
  <c r="M39" i="1"/>
  <c r="M40" i="1"/>
  <c r="N42" i="1"/>
  <c r="R41" i="1"/>
  <c r="J20" i="1"/>
  <c r="J19" i="1"/>
  <c r="N31" i="1"/>
  <c r="K18" i="1"/>
  <c r="K17" i="1"/>
  <c r="N26" i="1"/>
  <c r="N37" i="1"/>
  <c r="I17" i="1"/>
  <c r="I18" i="1"/>
  <c r="R17" i="1"/>
  <c r="S17" i="1"/>
  <c r="N41" i="1"/>
  <c r="I41" i="1"/>
  <c r="I42" i="1"/>
  <c r="N39" i="1"/>
  <c r="L29" i="1"/>
  <c r="L30" i="1"/>
  <c r="I29" i="1"/>
  <c r="I30" i="1"/>
  <c r="R29" i="1"/>
  <c r="S29" i="1"/>
  <c r="K44" i="1"/>
  <c r="K43" i="1"/>
  <c r="N22" i="1"/>
  <c r="N43" i="1"/>
  <c r="R27" i="1"/>
  <c r="S27" i="1"/>
  <c r="I37" i="1"/>
  <c r="I38" i="1"/>
  <c r="R37" i="1"/>
  <c r="S37" i="1"/>
  <c r="J17" i="1"/>
  <c r="J18" i="1"/>
  <c r="N19" i="1"/>
  <c r="N23" i="1"/>
  <c r="M34" i="1"/>
  <c r="M33" i="1"/>
  <c r="N36" i="1"/>
  <c r="K39" i="1"/>
  <c r="K40" i="1"/>
  <c r="K28" i="1"/>
  <c r="K27" i="1"/>
  <c r="M32" i="1"/>
  <c r="M31" i="1"/>
  <c r="K26" i="1"/>
  <c r="K25" i="1"/>
  <c r="N40" i="1"/>
  <c r="L32" i="1"/>
  <c r="L31" i="1"/>
  <c r="N27" i="1"/>
  <c r="I27" i="1"/>
  <c r="I28" i="1"/>
  <c r="L35" i="1"/>
  <c r="L36" i="1"/>
  <c r="K35" i="1"/>
  <c r="K36" i="1"/>
  <c r="J29" i="1"/>
  <c r="J30" i="1"/>
  <c r="N44" i="1"/>
  <c r="N20" i="1"/>
  <c r="L27" i="1"/>
  <c r="L28" i="1"/>
  <c r="M29" i="1"/>
  <c r="M30" i="1"/>
  <c r="L34" i="1"/>
  <c r="L33" i="1"/>
  <c r="K31" i="1"/>
  <c r="K32" i="1"/>
  <c r="J40" i="1"/>
  <c r="J39" i="1"/>
  <c r="L20" i="1"/>
  <c r="L19" i="1"/>
  <c r="K37" i="1"/>
  <c r="K38" i="1"/>
  <c r="J42" i="1"/>
  <c r="J41" i="1"/>
  <c r="K19" i="1"/>
  <c r="K20" i="1"/>
  <c r="I43" i="1"/>
  <c r="I44" i="1"/>
  <c r="R43" i="1"/>
  <c r="S43" i="1"/>
  <c r="M41" i="1"/>
  <c r="M42" i="1"/>
  <c r="L25" i="1"/>
  <c r="L26" i="1"/>
  <c r="N35" i="1"/>
  <c r="I19" i="1"/>
  <c r="I20" i="1"/>
  <c r="R19" i="1"/>
  <c r="S19" i="1"/>
  <c r="J22" i="1"/>
  <c r="J21" i="1"/>
  <c r="J26" i="1"/>
  <c r="J25" i="1"/>
  <c r="K30" i="1"/>
  <c r="K29" i="1"/>
  <c r="I31" i="1"/>
  <c r="I32" i="1"/>
  <c r="R31" i="1"/>
  <c r="S31" i="1"/>
  <c r="M25" i="1"/>
  <c r="M26" i="1"/>
  <c r="I25" i="1"/>
  <c r="I26" i="1"/>
  <c r="R25" i="1"/>
  <c r="S25" i="1"/>
  <c r="I39" i="1"/>
  <c r="I40" i="1"/>
  <c r="R39" i="1"/>
  <c r="S39" i="1"/>
  <c r="M24" i="1"/>
  <c r="M23" i="1"/>
  <c r="L41" i="1"/>
  <c r="L42" i="1"/>
  <c r="L18" i="1"/>
  <c r="L17" i="1"/>
  <c r="I33" i="1"/>
  <c r="I34" i="1"/>
  <c r="R33" i="1"/>
  <c r="S33" i="1"/>
  <c r="L44" i="1"/>
  <c r="L43" i="1"/>
  <c r="M18" i="1"/>
  <c r="M17" i="1"/>
  <c r="M19" i="1"/>
  <c r="M20" i="1"/>
  <c r="J44" i="1"/>
  <c r="J43" i="1"/>
  <c r="M35" i="1"/>
  <c r="M36" i="1"/>
  <c r="M44" i="1"/>
  <c r="M43" i="1"/>
  <c r="K24" i="1"/>
  <c r="K23" i="1"/>
  <c r="M38" i="1"/>
  <c r="M37" i="1"/>
  <c r="L38" i="1"/>
  <c r="L37" i="1"/>
  <c r="K21" i="1"/>
  <c r="K22" i="1"/>
  <c r="M22" i="1"/>
  <c r="M21" i="1"/>
  <c r="J38" i="1"/>
  <c r="J37" i="1"/>
  <c r="I23" i="1"/>
  <c r="I24" i="1"/>
  <c r="R23" i="1"/>
  <c r="S23" i="1"/>
  <c r="I21" i="1"/>
  <c r="I22" i="1"/>
  <c r="R21" i="1"/>
  <c r="S21" i="1"/>
  <c r="L39" i="1"/>
  <c r="L40" i="1"/>
  <c r="L24" i="1"/>
  <c r="L23" i="1"/>
  <c r="J36" i="1"/>
  <c r="J35" i="1"/>
  <c r="J33" i="1"/>
  <c r="J34" i="1"/>
  <c r="I35" i="1"/>
  <c r="I36" i="1"/>
  <c r="R35" i="1"/>
  <c r="S35" i="1"/>
  <c r="M28" i="1"/>
  <c r="M27" i="1"/>
  <c r="J28" i="1"/>
  <c r="J27" i="1"/>
</calcChain>
</file>

<file path=xl/sharedStrings.xml><?xml version="1.0" encoding="utf-8"?>
<sst xmlns="http://schemas.openxmlformats.org/spreadsheetml/2006/main" count="477" uniqueCount="384">
  <si>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</si>
  <si>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</si>
  <si>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</si>
  <si>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vyberte mesiac</t>
  </si>
  <si>
    <t>vyberte rok</t>
  </si>
  <si>
    <t>pokiaľ pre tieto výdavky nie sú použité iné spôsoby zjednodušeného vykazovania výdavkov podľa článku 53 ods. 1 písm. b), c), d) a e) alebo článku 54 nariadenia EP a R č. 2021/1060</t>
  </si>
  <si>
    <t>Názov prijímateľa/partnera:</t>
  </si>
  <si>
    <t>Názov projektu:</t>
  </si>
  <si>
    <t>Číslo položky rozpočtu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</si>
  <si>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</si>
  <si>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</si>
  <si>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</si>
  <si>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</si>
  <si>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</si>
  <si>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</si>
  <si>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</si>
  <si>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</si>
  <si>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</si>
  <si>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</si>
  <si>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</si>
  <si>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</si>
  <si>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</si>
  <si>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</si>
  <si>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</si>
  <si>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</si>
  <si>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</si>
  <si>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</si>
  <si>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</si>
  <si>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</si>
  <si>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</si>
  <si>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</si>
  <si>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</si>
  <si>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</si>
  <si>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</si>
  <si>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</si>
  <si>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</si>
  <si>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</si>
  <si>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</si>
  <si>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Doplňte číslo sumarizačného hárku. K jednej ŽoP sa spravidla prikladá jeden sumarizačný hárok k danému typu výdavkov.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</si>
  <si>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</si>
  <si>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</si>
  <si>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</si>
  <si>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</si>
  <si>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</si>
  <si>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</si>
  <si>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</si>
  <si>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</si>
  <si>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</si>
  <si>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</si>
  <si>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</si>
  <si>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</si>
  <si>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</si>
  <si>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</si>
  <si>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charset val="238"/>
        <scheme val="minor"/>
      </rPr>
      <t>"MU1"</t>
    </r>
    <r>
      <rPr>
        <sz val="11"/>
        <rFont val="Calibri"/>
        <family val="2"/>
        <charset val="238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charset val="238"/>
        <scheme val="minor"/>
      </rPr>
      <t xml:space="preserve">"MU3" </t>
    </r>
    <r>
      <rPr>
        <sz val="1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</si>
  <si>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t>v stĺpci 5 - Z roletového menu vyberte dokument, v ktorom je uvedený stručný popis činností vykonaných zamestnancom v rámci projektu. Použite nasledovné skratky:</t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</si>
  <si>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</si>
  <si>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</si>
  <si>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</si>
  <si>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</si>
  <si>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</si>
  <si>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</si>
  <si>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</si>
  <si>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</si>
  <si>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</si>
  <si>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</si>
  <si>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</si>
  <si>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</si>
  <si>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</si>
  <si>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</si>
  <si>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</si>
  <si>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</si>
  <si>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</si>
  <si>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</si>
  <si>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</si>
  <si>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</si>
  <si>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</si>
  <si>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</si>
  <si>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</si>
  <si>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</si>
  <si>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</si>
  <si>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</si>
  <si>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PZ100%</t>
  </si>
  <si>
    <t>PV</t>
  </si>
  <si>
    <t>HA1</t>
  </si>
  <si>
    <t>základný odvod</t>
  </si>
  <si>
    <t>2.</t>
  </si>
  <si>
    <t>január</t>
  </si>
  <si>
    <t>PZ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</si>
  <si>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</si>
  <si>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</si>
  <si>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</si>
  <si>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</si>
  <si>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</si>
  <si>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</si>
  <si>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</si>
  <si>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</si>
  <si>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</si>
  <si>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</si>
  <si>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</si>
  <si>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nevyžaduje sa</t>
  </si>
  <si>
    <t>HA4</t>
  </si>
  <si>
    <t>bez GP a IP</t>
  </si>
  <si>
    <t>5.</t>
  </si>
  <si>
    <t>apríl</t>
  </si>
  <si>
    <t>DoPČ100%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</si>
  <si>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</si>
  <si>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</si>
  <si>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</si>
  <si>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</si>
  <si>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</si>
  <si>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</si>
  <si>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</si>
  <si>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</si>
  <si>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</si>
  <si>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</si>
  <si>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</si>
  <si>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</si>
  <si>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</si>
  <si>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</si>
  <si>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</si>
  <si>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</si>
  <si>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</si>
  <si>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</si>
  <si>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</si>
  <si>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</si>
  <si>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</si>
  <si>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</si>
  <si>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</si>
  <si>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</si>
  <si>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</si>
  <si>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</si>
  <si>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</si>
  <si>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</si>
  <si>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</si>
  <si>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</si>
  <si>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</si>
  <si>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</si>
  <si>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</si>
  <si>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</si>
  <si>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</si>
  <si>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</si>
  <si>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</si>
  <si>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</si>
  <si>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</si>
  <si>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</si>
  <si>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</si>
  <si>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</si>
  <si>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</si>
  <si>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</si>
  <si>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</si>
  <si>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</si>
  <si>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</si>
  <si>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</si>
  <si>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</si>
  <si>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</si>
  <si>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</si>
  <si>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</si>
  <si>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</si>
  <si>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</si>
  <si>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</si>
  <si>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</si>
  <si>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</si>
  <si>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</si>
  <si>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</si>
  <si>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</si>
  <si>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</si>
  <si>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</si>
  <si>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</si>
  <si>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</si>
  <si>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</si>
  <si>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</si>
  <si>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</si>
  <si>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</si>
  <si>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</si>
  <si>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</si>
  <si>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</si>
  <si>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</si>
  <si>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</si>
  <si>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</si>
  <si>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</si>
  <si>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</si>
  <si>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</si>
  <si>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</si>
  <si>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</si>
  <si>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</si>
  <si>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</si>
  <si>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</si>
  <si>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</si>
  <si>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</si>
  <si>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</si>
  <si>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</si>
  <si>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</si>
  <si>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</si>
  <si>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</si>
  <si>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</si>
  <si>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</si>
  <si>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</si>
  <si>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</si>
  <si>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</si>
  <si>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</si>
  <si>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</si>
  <si>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</si>
  <si>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</si>
  <si>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</si>
  <si>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</si>
  <si>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</si>
  <si>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</si>
  <si>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</si>
  <si>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</si>
  <si>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</si>
  <si>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</si>
  <si>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</si>
  <si>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</si>
  <si>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základný odvod od 1.1.2024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</si>
  <si>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</si>
  <si>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</si>
  <si>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</si>
  <si>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</si>
  <si>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</si>
  <si>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</si>
  <si>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</si>
  <si>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</si>
  <si>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</si>
  <si>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</si>
  <si>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</si>
  <si>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</si>
  <si>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</si>
  <si>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</si>
  <si>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</si>
  <si>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</si>
  <si>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</si>
  <si>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</si>
  <si>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</si>
  <si>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</si>
  <si>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</si>
  <si>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</si>
  <si>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</si>
  <si>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</si>
  <si>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</si>
  <si>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</si>
  <si>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</si>
  <si>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</si>
  <si>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</si>
  <si>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</si>
  <si>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</si>
  <si>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</si>
  <si>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</si>
  <si>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</si>
  <si>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</si>
  <si>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</si>
  <si>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</si>
  <si>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</si>
  <si>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</si>
  <si>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</si>
  <si>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</si>
  <si>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</si>
  <si>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</si>
  <si>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</si>
  <si>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</si>
  <si>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</si>
  <si>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</si>
  <si>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</si>
  <si>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</si>
  <si>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</si>
  <si>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</si>
  <si>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</si>
  <si>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</si>
  <si>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</si>
  <si>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</si>
  <si>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</si>
  <si>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</si>
  <si>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</si>
  <si>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</si>
  <si>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</si>
  <si>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</si>
  <si>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</si>
  <si>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</si>
  <si>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</si>
  <si>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</si>
  <si>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</si>
  <si>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</si>
  <si>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</si>
  <si>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</si>
  <si>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</si>
  <si>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</si>
  <si>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</si>
  <si>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</si>
  <si>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</si>
  <si>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</si>
  <si>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</si>
  <si>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</si>
  <si>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</si>
  <si>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</si>
  <si>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</si>
  <si>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</si>
  <si>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</si>
  <si>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</si>
  <si>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</si>
  <si>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</si>
  <si>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</si>
  <si>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</si>
  <si>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</si>
  <si>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</si>
  <si>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</si>
  <si>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</si>
  <si>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</si>
  <si>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</si>
  <si>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</si>
  <si>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</si>
  <si>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</si>
  <si>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</si>
  <si>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</si>
  <si>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</si>
  <si>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</si>
  <si>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</si>
  <si>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</si>
  <si>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</si>
  <si>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</si>
  <si>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</si>
  <si>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</si>
  <si>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</si>
  <si>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</si>
  <si>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</si>
  <si>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</si>
  <si>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</si>
  <si>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</si>
  <si>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</si>
  <si>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</si>
  <si>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</si>
  <si>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</si>
  <si>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</si>
  <si>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</si>
  <si>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</si>
  <si>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</si>
  <si>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</si>
  <si>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</si>
  <si>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</si>
  <si>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</si>
  <si>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</si>
  <si>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</si>
  <si>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</si>
  <si>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</si>
  <si>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</si>
  <si>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</si>
  <si>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</si>
  <si>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</si>
  <si>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</si>
  <si>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</si>
  <si>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</si>
  <si>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</si>
  <si>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</si>
  <si>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</si>
  <si>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</si>
  <si>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</si>
  <si>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</si>
  <si>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</si>
  <si>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</si>
  <si>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</si>
  <si>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</si>
  <si>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</si>
  <si>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</si>
  <si>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</si>
  <si>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</si>
  <si>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</si>
  <si>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</si>
  <si>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</si>
  <si>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</si>
  <si>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</si>
  <si>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ITMS21+ číslo projektu č. 2 až 5 (ak je to relevantné)</t>
  </si>
  <si>
    <r>
      <t>Sumarizačný hárok sa vypľňa</t>
    </r>
    <r>
      <rPr>
        <sz val="11"/>
        <rFont val="Calibri"/>
        <family val="2"/>
        <charset val="238"/>
        <scheme val="minor"/>
      </rPr>
      <t xml:space="preserve"> za každý kalendárny mesiac zvlášť </t>
    </r>
    <r>
      <rPr>
        <sz val="11"/>
        <color theme="1"/>
        <rFont val="Calibri"/>
        <family val="2"/>
        <charset val="238"/>
        <scheme val="minor"/>
      </rPr>
      <t>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  </r>
  </si>
  <si>
    <r>
      <t xml:space="preserve">Doplňte mesiac a rok v ktorom vznikli osobné výdavky (mzdové </t>
    </r>
    <r>
      <rPr>
        <sz val="11"/>
        <rFont val="Calibri"/>
        <family val="2"/>
        <charset val="238"/>
        <scheme val="minor"/>
      </rPr>
      <t>obdobie).</t>
    </r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</si>
  <si>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podiel sa v nasledujúcich stĺpcoch automaticky vypočíta.</t>
  </si>
  <si>
    <t>Kód projektu v ITMS21+:</t>
  </si>
  <si>
    <t>Osobné číslo zamestnanca/Meno a priezvisko zamestnanca</t>
  </si>
  <si>
    <t>Druh zmluvného vzťahu/Pracovná pozícia</t>
  </si>
  <si>
    <t>Uveďte kód projektu v ITMS21+, ku ktorej sa sumarizačný hárok pripája.</t>
  </si>
  <si>
    <t>V stĺpci 2 - Uveďte osobné číslo zamestnanca alt. meno a priezvisko zamestnanca, ktorý v danom období vykonával práce pre projekt.</t>
  </si>
  <si>
    <t>v stĺpci 3 - Uveďte Pracovnú pozíciu zamestnanca, alt. z roletového menu vyberte druh zmluvného vzťahu, ktorý je so zamestnancom uzatvorený s označením, či zamestnanec vykonáva práce iba pre projekt, alebo aj iné práce a to nasledovne:</t>
  </si>
  <si>
    <r>
      <t>ak v pracovnej zmluve uveďte "</t>
    </r>
    <r>
      <rPr>
        <b/>
        <sz val="11"/>
        <rFont val="Calibri"/>
        <family val="2"/>
        <charset val="238"/>
        <scheme val="minor"/>
      </rPr>
      <t>PZ</t>
    </r>
    <r>
      <rPr>
        <sz val="11"/>
        <rFont val="Calibri"/>
        <family val="2"/>
        <charset val="238"/>
        <scheme val="minor"/>
      </rPr>
      <t>"</t>
    </r>
  </si>
  <si>
    <r>
      <t>ak sa dokument nevypracováva uveďte "</t>
    </r>
    <r>
      <rPr>
        <b/>
        <sz val="11"/>
        <rFont val="Calibri"/>
        <family val="2"/>
        <charset val="238"/>
        <scheme val="minor"/>
      </rPr>
      <t>nevyžaduje sa</t>
    </r>
    <r>
      <rPr>
        <sz val="1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</si>
  <si>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rFont val="Calibri"/>
        <family val="2"/>
        <charset val="238"/>
        <scheme val="minor"/>
      </rPr>
      <t>Odvody zamestnávateľa vyjadrené v relatívnej hodnote (%) musia byť zhodné s relatívnou hodnotou odvodov na výplatnej páske. Odvody zamestnávateľa za zamestnanca sa v roku 2024 zvýšili na 36,2 % z pôvodných 35,2 % z jeho vymeriavacieho základu, čiže hrubej mzdy. Sadzba odvodov zamestnávateľa za zamestnanca do zdravotnej poisťovne sa zvýšila na 11,00 %, resp. 5,50 % pri zdravotne postihnutej osobe1. Zdravotné odvody pre samostatne zárobkovo činné osoby sa zvýšia o 13 eur mesačne2. Sadzby zdravotného poistenia pre zamestnávateľov sa zvýšili z 10 % na 11 % z hrubej mzdy zamestnanca3. Pre zamestnávateľov, ktorí zamestnávajú osoby so zdravotným postihnutím, sa odvody zvýšili z 5 % na 5,5 %</t>
    </r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</si>
  <si>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</si>
  <si>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ITMS21+, na ktorých zamestnanec u vás v daný mesiac pracoval. Čísla ITMS21+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</si>
  <si>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>Podpríloha č. 1b
Prílohy č. 1 Príručky pre prijímateľa (verzia 2.0)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</si>
</sst>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6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1" applyFont="1"/>
    <xf numFmtId="0" fontId="10" fillId="0" borderId="0" xfId="1" applyFont="1" applyAlignment="1">
      <alignment horizontal="left"/>
    </xf>
    <xf numFmtId="0" fontId="8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lef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164" fontId="0" fillId="0" borderId="0" xfId="0" applyNumberFormat="1"/>
    <xf numFmtId="164" fontId="7" fillId="0" borderId="0" xfId="1" applyNumberFormat="1" applyFont="1" applyAlignment="1">
      <alignment horizontal="right"/>
    </xf>
    <xf numFmtId="164" fontId="8" fillId="0" borderId="0" xfId="1" applyNumberFormat="1" applyFont="1" applyAlignment="1">
      <alignment wrapText="1"/>
    </xf>
    <xf numFmtId="164" fontId="13" fillId="0" borderId="0" xfId="1" applyNumberFormat="1" applyFont="1" applyAlignment="1">
      <alignment horizontal="center" wrapText="1"/>
    </xf>
    <xf numFmtId="164" fontId="12" fillId="0" borderId="0" xfId="0" applyNumberFormat="1" applyFont="1"/>
    <xf numFmtId="0" fontId="7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8" fillId="0" borderId="0" xfId="0" applyFont="1"/>
    <xf numFmtId="0" fontId="0" fillId="0" borderId="2" xfId="0" applyBorder="1"/>
    <xf numFmtId="164" fontId="12" fillId="0" borderId="0" xfId="0" applyNumberFormat="1" applyFont="1" applyAlignment="1">
      <alignment horizontal="center" vertical="center"/>
    </xf>
    <xf numFmtId="0" fontId="13" fillId="5" borderId="0" xfId="1" applyFont="1" applyFill="1" applyAlignment="1">
      <alignment horizontal="right" wrapText="1"/>
    </xf>
    <xf numFmtId="10" fontId="23" fillId="0" borderId="2" xfId="3" applyNumberFormat="1" applyFont="1" applyBorder="1" applyAlignment="1">
      <alignment horizontal="center" vertical="center"/>
    </xf>
    <xf numFmtId="0" fontId="11" fillId="8" borderId="3" xfId="0" applyFont="1" applyFill="1" applyBorder="1"/>
    <xf numFmtId="0" fontId="24" fillId="0" borderId="0" xfId="0" applyFont="1"/>
    <xf numFmtId="10" fontId="26" fillId="0" borderId="2" xfId="3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1" fillId="0" borderId="0" xfId="0" applyFont="1"/>
    <xf numFmtId="0" fontId="30" fillId="0" borderId="0" xfId="0" applyFont="1"/>
    <xf numFmtId="0" fontId="29" fillId="9" borderId="0" xfId="0" applyFont="1" applyFill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31" fillId="0" borderId="0" xfId="0" applyFont="1"/>
    <xf numFmtId="0" fontId="32" fillId="0" borderId="0" xfId="0" applyFont="1"/>
    <xf numFmtId="0" fontId="34" fillId="2" borderId="2" xfId="0" applyFont="1" applyFill="1" applyBorder="1" applyAlignment="1">
      <alignment horizontal="center" vertical="center" wrapText="1"/>
    </xf>
    <xf numFmtId="164" fontId="36" fillId="2" borderId="2" xfId="0" applyNumberFormat="1" applyFont="1" applyFill="1" applyBorder="1" applyAlignment="1">
      <alignment horizontal="center" vertical="center" wrapText="1"/>
    </xf>
    <xf numFmtId="164" fontId="34" fillId="2" borderId="2" xfId="0" applyNumberFormat="1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3" fontId="37" fillId="0" borderId="10" xfId="0" applyNumberFormat="1" applyFont="1" applyBorder="1" applyAlignment="1">
      <alignment horizontal="center"/>
    </xf>
    <xf numFmtId="3" fontId="37" fillId="0" borderId="9" xfId="0" applyNumberFormat="1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6" fillId="3" borderId="2" xfId="0" applyFont="1" applyFill="1" applyBorder="1" applyAlignment="1">
      <alignment horizontal="center" vertical="center" wrapText="1"/>
    </xf>
    <xf numFmtId="2" fontId="11" fillId="4" borderId="29" xfId="0" applyNumberFormat="1" applyFont="1" applyFill="1" applyBorder="1" applyAlignment="1">
      <alignment horizontal="right" vertical="center" wrapText="1"/>
    </xf>
    <xf numFmtId="0" fontId="17" fillId="0" borderId="33" xfId="0" applyFont="1" applyBorder="1" applyAlignment="1">
      <alignment horizontal="center" vertical="center"/>
    </xf>
    <xf numFmtId="0" fontId="36" fillId="3" borderId="35" xfId="0" applyFont="1" applyFill="1" applyBorder="1" applyAlignment="1">
      <alignment vertical="center" wrapText="1"/>
    </xf>
    <xf numFmtId="0" fontId="11" fillId="0" borderId="39" xfId="0" applyFont="1" applyBorder="1" applyAlignment="1">
      <alignment horizontal="center" vertical="center" wrapText="1"/>
    </xf>
    <xf numFmtId="0" fontId="36" fillId="3" borderId="39" xfId="0" applyFont="1" applyFill="1" applyBorder="1" applyAlignment="1">
      <alignment horizontal="center" vertical="center" wrapText="1"/>
    </xf>
    <xf numFmtId="0" fontId="36" fillId="3" borderId="40" xfId="0" applyFont="1" applyFill="1" applyBorder="1" applyAlignment="1">
      <alignment vertical="center" wrapText="1"/>
    </xf>
    <xf numFmtId="0" fontId="20" fillId="3" borderId="0" xfId="0" applyFont="1" applyFill="1" applyAlignment="1">
      <alignment vertical="center" wrapText="1"/>
    </xf>
    <xf numFmtId="0" fontId="30" fillId="0" borderId="0" xfId="0" applyFont="1" applyAlignment="1">
      <alignment wrapText="1"/>
    </xf>
    <xf numFmtId="9" fontId="0" fillId="0" borderId="0" xfId="3" applyFont="1"/>
    <xf numFmtId="0" fontId="29" fillId="9" borderId="45" xfId="0" applyFont="1" applyFill="1" applyBorder="1" applyAlignment="1">
      <alignment horizontal="center" vertical="center" wrapText="1"/>
    </xf>
    <xf numFmtId="0" fontId="30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6" fillId="0" borderId="3" xfId="3" applyNumberFormat="1" applyFont="1" applyBorder="1"/>
    <xf numFmtId="2" fontId="23" fillId="5" borderId="2" xfId="0" applyNumberFormat="1" applyFont="1" applyFill="1" applyBorder="1" applyAlignment="1">
      <alignment horizontal="center" vertical="center"/>
    </xf>
    <xf numFmtId="2" fontId="26" fillId="7" borderId="2" xfId="0" applyNumberFormat="1" applyFont="1" applyFill="1" applyBorder="1" applyAlignment="1">
      <alignment horizontal="center" vertical="center"/>
    </xf>
    <xf numFmtId="4" fontId="26" fillId="0" borderId="3" xfId="0" applyNumberFormat="1" applyFont="1" applyBorder="1"/>
    <xf numFmtId="4" fontId="26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7" fillId="5" borderId="0" xfId="1" applyNumberFormat="1" applyFont="1" applyFill="1" applyAlignment="1">
      <alignment horizontal="right"/>
    </xf>
    <xf numFmtId="2" fontId="43" fillId="5" borderId="2" xfId="0" applyNumberFormat="1" applyFont="1" applyFill="1" applyBorder="1" applyAlignment="1">
      <alignment horizontal="center" vertical="center" wrapText="1"/>
    </xf>
    <xf numFmtId="2" fontId="44" fillId="5" borderId="2" xfId="0" applyNumberFormat="1" applyFont="1" applyFill="1" applyBorder="1" applyAlignment="1">
      <alignment horizontal="center" vertical="center"/>
    </xf>
    <xf numFmtId="2" fontId="44" fillId="5" borderId="4" xfId="0" applyNumberFormat="1" applyFont="1" applyFill="1" applyBorder="1" applyAlignment="1">
      <alignment horizontal="center" vertical="center"/>
    </xf>
    <xf numFmtId="2" fontId="19" fillId="7" borderId="4" xfId="0" applyNumberFormat="1" applyFont="1" applyFill="1" applyBorder="1" applyAlignment="1">
      <alignment horizontal="center" vertical="center"/>
    </xf>
    <xf numFmtId="2" fontId="19" fillId="7" borderId="2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9" fillId="0" borderId="0" xfId="0" applyNumberFormat="1" applyFont="1"/>
    <xf numFmtId="166" fontId="40" fillId="0" borderId="0" xfId="0" quotePrefix="1" applyNumberFormat="1" applyFont="1"/>
    <xf numFmtId="2" fontId="40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0" fillId="0" borderId="0" xfId="3" applyNumberFormat="1" applyFont="1" applyBorder="1"/>
    <xf numFmtId="0" fontId="32" fillId="0" borderId="0" xfId="0" applyFont="1" applyAlignment="1">
      <alignment vertical="top"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10" fontId="22" fillId="0" borderId="3" xfId="3" applyNumberFormat="1" applyFont="1" applyBorder="1" applyAlignment="1">
      <alignment horizontal="center"/>
    </xf>
    <xf numFmtId="10" fontId="25" fillId="0" borderId="3" xfId="3" applyNumberFormat="1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7" fillId="0" borderId="4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1" fillId="8" borderId="11" xfId="0" applyFont="1" applyFill="1" applyBorder="1"/>
    <xf numFmtId="0" fontId="9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30" fillId="0" borderId="2" xfId="0" applyFont="1" applyBorder="1" applyAlignment="1">
      <alignment wrapText="1"/>
    </xf>
    <xf numFmtId="0" fontId="13" fillId="0" borderId="0" xfId="1" applyFont="1" applyAlignment="1">
      <alignment horizontal="right" vertical="top" wrapText="1"/>
    </xf>
    <xf numFmtId="0" fontId="42" fillId="0" borderId="52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2" fillId="0" borderId="0" xfId="0" applyFont="1"/>
    <xf numFmtId="0" fontId="46" fillId="0" borderId="0" xfId="0" applyFont="1"/>
    <xf numFmtId="0" fontId="48" fillId="0" borderId="2" xfId="0" applyFont="1" applyBorder="1"/>
    <xf numFmtId="0" fontId="49" fillId="0" borderId="2" xfId="0" applyFont="1" applyFill="1" applyBorder="1"/>
    <xf numFmtId="0" fontId="48" fillId="0" borderId="2" xfId="0" applyFont="1" applyFill="1" applyBorder="1"/>
    <xf numFmtId="0" fontId="49" fillId="0" borderId="2" xfId="0" applyFont="1" applyFill="1" applyBorder="1" applyAlignment="1">
      <alignment wrapText="1"/>
    </xf>
    <xf numFmtId="0" fontId="46" fillId="0" borderId="0" xfId="0" applyFont="1" applyAlignment="1">
      <alignment wrapText="1"/>
    </xf>
    <xf numFmtId="0" fontId="48" fillId="0" borderId="0" xfId="0" applyFont="1" applyAlignment="1">
      <alignment horizontal="right" vertical="top" wrapText="1"/>
    </xf>
    <xf numFmtId="0" fontId="48" fillId="0" borderId="0" xfId="0" applyFont="1" applyAlignment="1">
      <alignment horizontal="right" vertical="top"/>
    </xf>
    <xf numFmtId="164" fontId="11" fillId="6" borderId="16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3" fillId="5" borderId="16" xfId="0" applyNumberFormat="1" applyFont="1" applyFill="1" applyBorder="1" applyAlignment="1">
      <alignment horizontal="center" vertical="center"/>
    </xf>
    <xf numFmtId="164" fontId="13" fillId="5" borderId="3" xfId="0" applyNumberFormat="1" applyFont="1" applyFill="1" applyBorder="1" applyAlignment="1">
      <alignment horizontal="center" vertical="center"/>
    </xf>
    <xf numFmtId="164" fontId="15" fillId="6" borderId="16" xfId="0" applyNumberFormat="1" applyFont="1" applyFill="1" applyBorder="1" applyAlignment="1">
      <alignment horizontal="center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3" fillId="5" borderId="42" xfId="0" applyNumberFormat="1" applyFont="1" applyFill="1" applyBorder="1" applyAlignment="1">
      <alignment horizontal="center" vertical="center"/>
    </xf>
    <xf numFmtId="164" fontId="13" fillId="5" borderId="43" xfId="0" applyNumberFormat="1" applyFont="1" applyFill="1" applyBorder="1" applyAlignment="1">
      <alignment horizontal="center" vertical="center"/>
    </xf>
    <xf numFmtId="49" fontId="17" fillId="6" borderId="17" xfId="0" applyNumberFormat="1" applyFont="1" applyFill="1" applyBorder="1" applyAlignment="1">
      <alignment horizontal="center" vertical="center"/>
    </xf>
    <xf numFmtId="49" fontId="17" fillId="6" borderId="7" xfId="0" applyNumberFormat="1" applyFont="1" applyFill="1" applyBorder="1" applyAlignment="1">
      <alignment horizontal="center" vertical="center"/>
    </xf>
    <xf numFmtId="49" fontId="11" fillId="6" borderId="16" xfId="0" applyNumberFormat="1" applyFont="1" applyFill="1" applyBorder="1" applyAlignment="1">
      <alignment horizontal="center" vertical="center"/>
    </xf>
    <xf numFmtId="49" fontId="11" fillId="6" borderId="3" xfId="0" applyNumberFormat="1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49" fontId="17" fillId="6" borderId="14" xfId="0" applyNumberFormat="1" applyFont="1" applyFill="1" applyBorder="1" applyAlignment="1">
      <alignment horizontal="center" vertical="center"/>
    </xf>
    <xf numFmtId="49" fontId="17" fillId="6" borderId="15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2" fontId="11" fillId="0" borderId="15" xfId="2" applyNumberFormat="1" applyFont="1" applyBorder="1" applyAlignment="1">
      <alignment horizontal="center" vertical="center"/>
    </xf>
    <xf numFmtId="2" fontId="11" fillId="0" borderId="3" xfId="2" applyNumberFormat="1" applyFont="1" applyBorder="1" applyAlignment="1">
      <alignment horizontal="center" vertical="center"/>
    </xf>
    <xf numFmtId="2" fontId="11" fillId="0" borderId="16" xfId="2" applyNumberFormat="1" applyFont="1" applyBorder="1" applyAlignment="1">
      <alignment horizontal="center" vertical="center"/>
    </xf>
    <xf numFmtId="2" fontId="17" fillId="6" borderId="51" xfId="3" applyNumberFormat="1" applyFont="1" applyFill="1" applyBorder="1" applyAlignment="1">
      <alignment horizontal="center" vertical="center"/>
    </xf>
    <xf numFmtId="2" fontId="17" fillId="6" borderId="27" xfId="3" applyNumberFormat="1" applyFont="1" applyFill="1" applyBorder="1" applyAlignment="1">
      <alignment horizontal="center" vertical="center"/>
    </xf>
    <xf numFmtId="2" fontId="17" fillId="6" borderId="47" xfId="3" applyNumberFormat="1" applyFont="1" applyFill="1" applyBorder="1" applyAlignment="1">
      <alignment horizontal="center" vertical="center"/>
    </xf>
    <xf numFmtId="2" fontId="17" fillId="6" borderId="8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45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/>
    </xf>
    <xf numFmtId="0" fontId="34" fillId="2" borderId="46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34" fillId="2" borderId="26" xfId="0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 wrapText="1"/>
    </xf>
    <xf numFmtId="0" fontId="34" fillId="2" borderId="19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0" fontId="34" fillId="2" borderId="28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7" fillId="0" borderId="16" xfId="0" applyNumberFormat="1" applyFont="1" applyBorder="1" applyAlignment="1">
      <alignment horizontal="center" vertical="center" wrapText="1"/>
    </xf>
    <xf numFmtId="165" fontId="27" fillId="0" borderId="3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5" fillId="6" borderId="15" xfId="0" applyNumberFormat="1" applyFont="1" applyFill="1" applyBorder="1" applyAlignment="1">
      <alignment horizontal="center" vertical="center"/>
    </xf>
    <xf numFmtId="164" fontId="11" fillId="6" borderId="15" xfId="0" applyNumberFormat="1" applyFont="1" applyFill="1" applyBorder="1" applyAlignment="1">
      <alignment horizontal="center" vertical="center"/>
    </xf>
    <xf numFmtId="164" fontId="13" fillId="5" borderId="15" xfId="0" applyNumberFormat="1" applyFont="1" applyFill="1" applyBorder="1" applyAlignment="1">
      <alignment horizontal="center" vertical="center"/>
    </xf>
    <xf numFmtId="164" fontId="17" fillId="0" borderId="44" xfId="0" applyNumberFormat="1" applyFont="1" applyBorder="1" applyAlignment="1">
      <alignment horizontal="center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164" fontId="11" fillId="6" borderId="11" xfId="0" applyNumberFormat="1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164" fontId="13" fillId="5" borderId="11" xfId="0" applyNumberFormat="1" applyFont="1" applyFill="1" applyBorder="1" applyAlignment="1">
      <alignment horizontal="center" vertical="center"/>
    </xf>
    <xf numFmtId="0" fontId="12" fillId="0" borderId="4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49" fontId="17" fillId="6" borderId="18" xfId="0" applyNumberFormat="1" applyFont="1" applyFill="1" applyBorder="1" applyAlignment="1">
      <alignment horizontal="center" vertical="center"/>
    </xf>
    <xf numFmtId="49" fontId="12" fillId="6" borderId="16" xfId="0" applyNumberFormat="1" applyFont="1" applyFill="1" applyBorder="1" applyAlignment="1">
      <alignment horizontal="center" vertical="center"/>
    </xf>
    <xf numFmtId="49" fontId="12" fillId="6" borderId="11" xfId="0" applyNumberFormat="1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top" wrapText="1"/>
    </xf>
    <xf numFmtId="0" fontId="9" fillId="0" borderId="54" xfId="0" applyFont="1" applyBorder="1" applyAlignment="1">
      <alignment horizontal="left" vertical="top" wrapText="1"/>
    </xf>
    <xf numFmtId="0" fontId="9" fillId="0" borderId="55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6" fillId="0" borderId="0" xfId="0" applyFont="1" applyAlignment="1">
      <alignment horizontal="left" wrapText="1"/>
    </xf>
    <xf numFmtId="0" fontId="46" fillId="0" borderId="0" xfId="0" applyFont="1" applyAlignment="1">
      <alignment horizontal="left" vertical="top" wrapText="1"/>
    </xf>
    <xf numFmtId="0" fontId="32" fillId="0" borderId="0" xfId="0" applyFont="1" applyAlignment="1">
      <alignment horizontal="left" wrapText="1"/>
    </xf>
    <xf numFmtId="0" fontId="4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2" fillId="0" borderId="0" xfId="0" applyFont="1" applyAlignment="1">
      <alignment horizontal="left" vertical="top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21887</xdr:colOff>
      <xdr:row>0</xdr:row>
      <xdr:rowOff>685800</xdr:rowOff>
    </xdr:to>
    <xdr:pic>
      <xdr:nvPicPr>
        <xdr:cNvPr id="5" name="Obrázok 4" descr="C:\Users\krivdova\Desktop\lišta_log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2853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"/>
  <sheetViews>
    <sheetView tabSelected="1" view="pageBreakPreview" zoomScale="70" zoomScaleNormal="70" zoomScaleSheetLayoutView="70" workbookViewId="0">
      <selection activeCell="A11" sqref="A11:H11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23.7109375" bestFit="1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S1" s="125" t="s">
        <v>383</v>
      </c>
      <c r="T1" s="126"/>
      <c r="U1" s="126"/>
      <c r="W1" s="2"/>
      <c r="X1" s="2"/>
      <c r="Y1" s="2"/>
      <c r="Z1" s="2"/>
      <c r="AA1" s="2"/>
    </row>
    <row r="2" spans="1:31" ht="8.25" customHeight="1" x14ac:dyDescent="0.25">
      <c r="A2" s="155"/>
      <c r="B2" s="155"/>
      <c r="C2" s="155"/>
      <c r="D2" s="155"/>
      <c r="E2" s="22"/>
      <c r="F2" s="22"/>
      <c r="G2" s="22"/>
      <c r="H2" s="22"/>
      <c r="I2" s="1" t="s">
        <v>0</v>
      </c>
    </row>
    <row r="3" spans="1:31" ht="9" customHeight="1" x14ac:dyDescent="0.25">
      <c r="A3" s="155"/>
      <c r="B3" s="155"/>
      <c r="C3" s="155"/>
      <c r="D3" s="155"/>
      <c r="E3" s="22"/>
      <c r="F3" s="22"/>
      <c r="G3" s="22"/>
      <c r="H3" s="22"/>
    </row>
    <row r="4" spans="1:31" ht="20.25" customHeight="1" x14ac:dyDescent="0.3">
      <c r="A4" s="166" t="s">
        <v>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61" t="s">
        <v>2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3</v>
      </c>
      <c r="L7" s="26" t="s">
        <v>4</v>
      </c>
      <c r="M7" s="13"/>
      <c r="N7" s="12"/>
      <c r="O7" s="19"/>
      <c r="P7" s="19"/>
      <c r="Q7" s="19"/>
      <c r="R7" s="19"/>
      <c r="S7" s="12"/>
      <c r="T7" s="12"/>
      <c r="U7" s="114"/>
    </row>
    <row r="8" spans="1:31" s="11" customFormat="1" ht="18.75" customHeight="1" x14ac:dyDescent="0.25">
      <c r="A8" s="162" t="s">
        <v>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</row>
    <row r="9" spans="1:31" ht="15" customHeight="1" x14ac:dyDescent="0.25"/>
    <row r="10" spans="1:31" s="11" customFormat="1" ht="20.25" customHeight="1" x14ac:dyDescent="0.25">
      <c r="A10" s="163" t="s">
        <v>372</v>
      </c>
      <c r="B10" s="163"/>
      <c r="C10" s="163"/>
      <c r="D10" s="163"/>
      <c r="E10" s="163"/>
      <c r="F10" s="163"/>
      <c r="G10" s="163"/>
      <c r="H10" s="163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</row>
    <row r="11" spans="1:31" s="11" customFormat="1" ht="18" customHeight="1" x14ac:dyDescent="0.25">
      <c r="A11" s="160" t="s">
        <v>6</v>
      </c>
      <c r="B11" s="160"/>
      <c r="C11" s="160"/>
      <c r="D11" s="160"/>
      <c r="E11" s="160"/>
      <c r="F11" s="160"/>
      <c r="G11" s="160"/>
      <c r="H11" s="160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</row>
    <row r="12" spans="1:31" s="11" customFormat="1" ht="31.5" customHeight="1" x14ac:dyDescent="0.25">
      <c r="A12" s="160" t="s">
        <v>7</v>
      </c>
      <c r="B12" s="160"/>
      <c r="C12" s="160"/>
      <c r="D12" s="160"/>
      <c r="E12" s="160"/>
      <c r="F12" s="160"/>
      <c r="G12" s="160"/>
      <c r="H12" s="160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AC12" s="29"/>
    </row>
    <row r="13" spans="1:31" ht="6" customHeight="1" thickBot="1" x14ac:dyDescent="0.3"/>
    <row r="14" spans="1:31" ht="29.25" customHeight="1" x14ac:dyDescent="0.25">
      <c r="A14" s="158" t="s">
        <v>8</v>
      </c>
      <c r="B14" s="175" t="s">
        <v>373</v>
      </c>
      <c r="C14" s="175" t="s">
        <v>374</v>
      </c>
      <c r="D14" s="156" t="s">
        <v>10</v>
      </c>
      <c r="E14" s="156" t="s">
        <v>11</v>
      </c>
      <c r="F14" s="156" t="s">
        <v>12</v>
      </c>
      <c r="G14" s="164" t="s">
        <v>13</v>
      </c>
      <c r="H14" s="177" t="s">
        <v>14</v>
      </c>
      <c r="I14" s="169" t="s">
        <v>15</v>
      </c>
      <c r="J14" s="170"/>
      <c r="K14" s="170"/>
      <c r="L14" s="170"/>
      <c r="M14" s="170"/>
      <c r="N14" s="170"/>
      <c r="O14" s="170"/>
      <c r="P14" s="170"/>
      <c r="Q14" s="170"/>
      <c r="R14" s="170"/>
      <c r="S14" s="171"/>
      <c r="T14" s="156" t="s">
        <v>368</v>
      </c>
      <c r="U14" s="167" t="s">
        <v>16</v>
      </c>
      <c r="V14" s="88"/>
      <c r="W14" s="185"/>
      <c r="X14" s="187"/>
      <c r="Y14" s="185"/>
      <c r="Z14" s="188"/>
      <c r="AA14" s="187"/>
      <c r="AB14" s="186"/>
      <c r="AC14" s="185"/>
      <c r="AD14" s="185"/>
      <c r="AE14" s="185"/>
    </row>
    <row r="15" spans="1:31" ht="176.25" customHeight="1" x14ac:dyDescent="0.25">
      <c r="A15" s="159"/>
      <c r="B15" s="176"/>
      <c r="C15" s="176"/>
      <c r="D15" s="157"/>
      <c r="E15" s="157"/>
      <c r="F15" s="157"/>
      <c r="G15" s="165"/>
      <c r="H15" s="178"/>
      <c r="I15" s="41" t="s">
        <v>17</v>
      </c>
      <c r="J15" s="41" t="s">
        <v>18</v>
      </c>
      <c r="K15" s="41" t="s">
        <v>19</v>
      </c>
      <c r="L15" s="41" t="s">
        <v>20</v>
      </c>
      <c r="M15" s="41" t="s">
        <v>21</v>
      </c>
      <c r="N15" s="41" t="s">
        <v>22</v>
      </c>
      <c r="O15" s="42" t="s">
        <v>23</v>
      </c>
      <c r="P15" s="43" t="s">
        <v>24</v>
      </c>
      <c r="Q15" s="43" t="s">
        <v>25</v>
      </c>
      <c r="R15" s="42" t="s">
        <v>26</v>
      </c>
      <c r="S15" s="41" t="s">
        <v>27</v>
      </c>
      <c r="T15" s="157"/>
      <c r="U15" s="168"/>
      <c r="V15" s="88"/>
      <c r="W15" s="185"/>
      <c r="X15" s="187"/>
      <c r="Y15" s="185"/>
      <c r="Z15" s="185"/>
      <c r="AA15" s="187"/>
      <c r="AB15" s="186"/>
      <c r="AC15" s="185"/>
      <c r="AD15" s="185"/>
      <c r="AE15" s="185"/>
    </row>
    <row r="16" spans="1:31" s="64" customFormat="1" ht="15" customHeight="1" thickBot="1" x14ac:dyDescent="0.3">
      <c r="A16" s="44">
        <v>1</v>
      </c>
      <c r="B16" s="45">
        <v>2</v>
      </c>
      <c r="C16" s="45">
        <v>3</v>
      </c>
      <c r="D16" s="46">
        <v>4</v>
      </c>
      <c r="E16" s="46">
        <v>5</v>
      </c>
      <c r="F16" s="46">
        <v>6</v>
      </c>
      <c r="G16" s="100">
        <v>7</v>
      </c>
      <c r="H16" s="101">
        <v>8</v>
      </c>
      <c r="I16" s="46">
        <v>9</v>
      </c>
      <c r="J16" s="46">
        <v>10</v>
      </c>
      <c r="K16" s="46">
        <v>11</v>
      </c>
      <c r="L16" s="46">
        <v>12</v>
      </c>
      <c r="M16" s="46">
        <v>13</v>
      </c>
      <c r="N16" s="47" t="s">
        <v>28</v>
      </c>
      <c r="O16" s="48">
        <v>15</v>
      </c>
      <c r="P16" s="48">
        <v>16</v>
      </c>
      <c r="Q16" s="48">
        <v>17</v>
      </c>
      <c r="R16" s="49">
        <v>18</v>
      </c>
      <c r="S16" s="50">
        <v>19</v>
      </c>
      <c r="T16" s="50">
        <v>20</v>
      </c>
      <c r="U16" s="102">
        <v>21</v>
      </c>
      <c r="V16" s="78"/>
      <c r="W16" s="78"/>
      <c r="X16" s="78"/>
      <c r="Y16" s="78"/>
      <c r="Z16" s="78"/>
      <c r="AA16" s="78"/>
      <c r="AB16" s="78"/>
      <c r="AC16" s="78"/>
      <c r="AD16" s="78"/>
      <c r="AE16" s="78"/>
    </row>
    <row r="17" spans="1:31" ht="15" customHeight="1" thickTop="1" x14ac:dyDescent="0.25">
      <c r="A17" s="144"/>
      <c r="B17" s="145"/>
      <c r="C17" s="143"/>
      <c r="D17" s="147"/>
      <c r="E17" s="143"/>
      <c r="F17" s="148"/>
      <c r="G17" s="153"/>
      <c r="H17" s="103" t="s">
        <v>29</v>
      </c>
      <c r="I17" s="98">
        <f ca="1">IFERROR(I18/$F$17,0)</f>
        <v>0</v>
      </c>
      <c r="J17" s="99">
        <f ca="1">IFERROR(J18/$F$17,0)</f>
        <v>0</v>
      </c>
      <c r="K17" s="99">
        <f ca="1">IFERROR(K18/$F$17,0)</f>
        <v>0</v>
      </c>
      <c r="L17" s="99">
        <f ca="1">IFERROR(L18/$F$17,0)</f>
        <v>0</v>
      </c>
      <c r="M17" s="99">
        <f ca="1">IFERROR(M18/$F$17,0)</f>
        <v>0</v>
      </c>
      <c r="N17" s="65">
        <f t="shared" ref="N17:N23" ca="1" si="0">SUM(I17:M17)</f>
        <v>0</v>
      </c>
      <c r="O17" s="192"/>
      <c r="P17" s="193"/>
      <c r="Q17" s="194"/>
      <c r="R17" s="189">
        <f ca="1">IFERROR(Q17/I18,0)</f>
        <v>0</v>
      </c>
      <c r="S17" s="28" t="str">
        <f ca="1">IFERROR(IF(R17&lt;=O17,"neprekračuje JC","PREKRAČUJE JC"),0)</f>
        <v>neprekračuje JC</v>
      </c>
      <c r="T17" s="106"/>
      <c r="U17" s="110"/>
      <c r="V17" s="89"/>
      <c r="W17" s="79"/>
      <c r="X17" s="80"/>
      <c r="Z17" s="81"/>
      <c r="AA17" s="80"/>
      <c r="AB17" s="82"/>
      <c r="AD17" s="16"/>
      <c r="AE17" s="16"/>
    </row>
    <row r="18" spans="1:31" ht="15.6" customHeight="1" thickBot="1" x14ac:dyDescent="0.3">
      <c r="A18" s="136"/>
      <c r="B18" s="146"/>
      <c r="C18" s="140"/>
      <c r="D18" s="142"/>
      <c r="E18" s="140"/>
      <c r="F18" s="149"/>
      <c r="G18" s="154"/>
      <c r="H18" s="70" t="s">
        <v>30</v>
      </c>
      <c r="I18" s="66">
        <f ca="1">I17*F17</f>
        <v>0</v>
      </c>
      <c r="J18" s="67">
        <f ca="1">J17*F17</f>
        <v>0</v>
      </c>
      <c r="K18" s="67">
        <f ca="1">K17*F17</f>
        <v>0</v>
      </c>
      <c r="L18" s="67">
        <f ca="1">L17*F17</f>
        <v>0</v>
      </c>
      <c r="M18" s="67">
        <f ca="1">M17*F17</f>
        <v>0</v>
      </c>
      <c r="N18" s="68">
        <f t="shared" ca="1" si="0"/>
        <v>0</v>
      </c>
      <c r="O18" s="132"/>
      <c r="P18" s="128"/>
      <c r="Q18" s="130"/>
      <c r="R18" s="190"/>
      <c r="S18" s="28" t="str">
        <f>IFERROR(IF(Q17&lt;=P17,"neprekračuje mesačný limit","PREKRAČUJE mesačný limit"),0)</f>
        <v>neprekračuje mesačný limit</v>
      </c>
      <c r="T18" s="107"/>
      <c r="U18" s="111"/>
      <c r="V18" s="89"/>
      <c r="W18" s="79"/>
      <c r="X18" s="80"/>
      <c r="Z18" s="81"/>
      <c r="AA18" s="80"/>
      <c r="AB18" s="82"/>
      <c r="AD18" s="16"/>
      <c r="AE18" s="16"/>
    </row>
    <row r="19" spans="1:31" ht="16.5" thickTop="1" x14ac:dyDescent="0.25">
      <c r="A19" s="135"/>
      <c r="B19" s="137"/>
      <c r="C19" s="139"/>
      <c r="D19" s="141"/>
      <c r="E19" s="143"/>
      <c r="F19" s="150"/>
      <c r="G19" s="151"/>
      <c r="H19" s="70" t="s">
        <v>29</v>
      </c>
      <c r="I19" s="27">
        <f ca="1">IFERROR(I20/$F$19,0)</f>
        <v>0</v>
      </c>
      <c r="J19" s="30">
        <f ca="1">IFERROR(J20/$F$19,0)</f>
        <v>0</v>
      </c>
      <c r="K19" s="30">
        <f ca="1">IFERROR(K20/$F$19,0)</f>
        <v>0</v>
      </c>
      <c r="L19" s="30">
        <f ca="1">IFERROR(L20/$F$19,0)</f>
        <v>0</v>
      </c>
      <c r="M19" s="30">
        <f ca="1">IFERROR(M20/$F$19,0)</f>
        <v>0</v>
      </c>
      <c r="N19" s="65">
        <f t="shared" ca="1" si="0"/>
        <v>0</v>
      </c>
      <c r="O19" s="127"/>
      <c r="P19" s="127"/>
      <c r="Q19" s="129"/>
      <c r="R19" s="191">
        <f ca="1">IFERROR(Q19/I20,0)</f>
        <v>0</v>
      </c>
      <c r="S19" s="28" t="str">
        <f ca="1">IFERROR(IF(R19&lt;=O19,"neprekračuje JC","PREKRAČUJE JC"),0)</f>
        <v>neprekračuje JC</v>
      </c>
      <c r="T19" s="107"/>
      <c r="U19" s="111"/>
      <c r="V19" s="89"/>
      <c r="W19" s="79"/>
      <c r="X19" s="80"/>
      <c r="Y19" s="80"/>
      <c r="Z19" s="81"/>
      <c r="AA19" s="80"/>
      <c r="AB19" s="82"/>
      <c r="AD19" s="16"/>
      <c r="AE19" s="16"/>
    </row>
    <row r="20" spans="1:31" ht="15.6" customHeight="1" thickBot="1" x14ac:dyDescent="0.3">
      <c r="A20" s="136"/>
      <c r="B20" s="138"/>
      <c r="C20" s="140"/>
      <c r="D20" s="142"/>
      <c r="E20" s="140"/>
      <c r="F20" s="149"/>
      <c r="G20" s="152"/>
      <c r="H20" s="70" t="s">
        <v>30</v>
      </c>
      <c r="I20" s="66">
        <f ca="1">I19*F19</f>
        <v>0</v>
      </c>
      <c r="J20" s="67">
        <f ca="1">IFERROR(J19*F19,0)</f>
        <v>0</v>
      </c>
      <c r="K20" s="67">
        <f ca="1">K19*F19</f>
        <v>0</v>
      </c>
      <c r="L20" s="67">
        <f ca="1">L19*F19</f>
        <v>0</v>
      </c>
      <c r="M20" s="67">
        <f ca="1">M19*F19</f>
        <v>0</v>
      </c>
      <c r="N20" s="68">
        <f t="shared" ca="1" si="0"/>
        <v>0</v>
      </c>
      <c r="O20" s="128"/>
      <c r="P20" s="128"/>
      <c r="Q20" s="130"/>
      <c r="R20" s="190"/>
      <c r="S20" s="28" t="str">
        <f>IFERROR(IF(Q19&lt;=P19,"neprekračuje mesačný limit","PREKRAČUJE mesačný limit"),0)</f>
        <v>neprekračuje mesačný limit</v>
      </c>
      <c r="T20" s="107"/>
      <c r="U20" s="111"/>
      <c r="V20" s="89"/>
      <c r="W20" s="79"/>
      <c r="X20" s="80"/>
      <c r="Z20" s="81"/>
      <c r="AA20" s="80"/>
      <c r="AB20" s="82"/>
      <c r="AD20" s="16"/>
      <c r="AE20" s="16"/>
    </row>
    <row r="21" spans="1:31" ht="16.5" thickTop="1" x14ac:dyDescent="0.25">
      <c r="A21" s="135"/>
      <c r="B21" s="137"/>
      <c r="C21" s="139"/>
      <c r="D21" s="141"/>
      <c r="E21" s="143"/>
      <c r="F21" s="150"/>
      <c r="G21" s="151"/>
      <c r="H21" s="70" t="s">
        <v>29</v>
      </c>
      <c r="I21" s="27">
        <f ca="1">IFERROR(I22/$F$21,0)</f>
        <v>0</v>
      </c>
      <c r="J21" s="30">
        <f ca="1">IFERROR(J22/$F$21,0)</f>
        <v>0</v>
      </c>
      <c r="K21" s="30">
        <f ca="1">IFERROR(K22/$F$21,0)</f>
        <v>0</v>
      </c>
      <c r="L21" s="30">
        <f ca="1">IFERROR(L22/$F$21,0)</f>
        <v>0</v>
      </c>
      <c r="M21" s="30">
        <f ca="1">IFERROR(M22/$F$21,0)</f>
        <v>0</v>
      </c>
      <c r="N21" s="65">
        <f t="shared" ca="1" si="0"/>
        <v>0</v>
      </c>
      <c r="O21" s="131"/>
      <c r="P21" s="131"/>
      <c r="Q21" s="129"/>
      <c r="R21" s="191">
        <f ca="1">IFERROR(Q21/I22,0)</f>
        <v>0</v>
      </c>
      <c r="S21" s="28" t="str">
        <f ca="1">IFERROR(IF(R21&lt;=O21,"neprekračuje JC","PREKRAČUJE JC"),0)</f>
        <v>neprekračuje JC</v>
      </c>
      <c r="T21" s="108"/>
      <c r="U21" s="111"/>
      <c r="V21" s="89"/>
      <c r="W21" s="79"/>
      <c r="X21" s="80"/>
      <c r="Y21" s="80"/>
      <c r="Z21" s="81"/>
      <c r="AA21" s="80"/>
      <c r="AB21" s="82"/>
      <c r="AD21" s="16"/>
      <c r="AE21" s="16"/>
    </row>
    <row r="22" spans="1:31" ht="15.6" customHeight="1" thickBot="1" x14ac:dyDescent="0.3">
      <c r="A22" s="136"/>
      <c r="B22" s="138"/>
      <c r="C22" s="140"/>
      <c r="D22" s="142"/>
      <c r="E22" s="140"/>
      <c r="F22" s="149"/>
      <c r="G22" s="152"/>
      <c r="H22" s="70" t="s">
        <v>30</v>
      </c>
      <c r="I22" s="73">
        <f ca="1">I21*F21</f>
        <v>0</v>
      </c>
      <c r="J22" s="67">
        <f ca="1">J21*F21</f>
        <v>0</v>
      </c>
      <c r="K22" s="67">
        <f ca="1">K21*F21</f>
        <v>0</v>
      </c>
      <c r="L22" s="67">
        <f ca="1">L21*F21</f>
        <v>0</v>
      </c>
      <c r="M22" s="67">
        <f ca="1">M21*F21</f>
        <v>0</v>
      </c>
      <c r="N22" s="68">
        <f t="shared" ca="1" si="0"/>
        <v>0</v>
      </c>
      <c r="O22" s="132"/>
      <c r="P22" s="132"/>
      <c r="Q22" s="130"/>
      <c r="R22" s="190"/>
      <c r="S22" s="28" t="str">
        <f>IFERROR(IF(Q21&lt;=P21,"neprekračuje mesačný limit","PREKRAČUJE mesačný limit"),0)</f>
        <v>neprekračuje mesačný limit</v>
      </c>
      <c r="T22" s="108"/>
      <c r="U22" s="111"/>
      <c r="V22" s="89"/>
      <c r="W22" s="79"/>
      <c r="X22" s="80"/>
      <c r="Z22" s="81"/>
      <c r="AA22" s="80"/>
      <c r="AB22" s="82"/>
      <c r="AD22" s="16"/>
      <c r="AE22" s="16"/>
    </row>
    <row r="23" spans="1:31" ht="16.5" thickTop="1" x14ac:dyDescent="0.25">
      <c r="A23" s="135"/>
      <c r="B23" s="137"/>
      <c r="C23" s="139"/>
      <c r="D23" s="141"/>
      <c r="E23" s="143"/>
      <c r="F23" s="150"/>
      <c r="G23" s="151"/>
      <c r="H23" s="70" t="s">
        <v>29</v>
      </c>
      <c r="I23" s="27">
        <f ca="1">IFERROR(I24/$F$23,0)</f>
        <v>0</v>
      </c>
      <c r="J23" s="30">
        <f ca="1">IFERROR(J24/$F$23,0)</f>
        <v>0</v>
      </c>
      <c r="K23" s="30">
        <f ca="1">IFERROR(K24/$F$23,0)</f>
        <v>0</v>
      </c>
      <c r="L23" s="30">
        <f ca="1">IFERROR(L24/$F$23,0)</f>
        <v>0</v>
      </c>
      <c r="M23" s="30">
        <f ca="1">IFERROR(M24/$F$23,0)</f>
        <v>0</v>
      </c>
      <c r="N23" s="65">
        <f t="shared" ca="1" si="0"/>
        <v>0</v>
      </c>
      <c r="O23" s="127"/>
      <c r="P23" s="127"/>
      <c r="Q23" s="129"/>
      <c r="R23" s="191">
        <f ca="1">IFERROR(Q23/I24,0)</f>
        <v>0</v>
      </c>
      <c r="S23" s="28" t="str">
        <f ca="1">IFERROR(IF(R23&lt;=O23,"neprekračuje JC","PREKRAČUJE JC"),0)</f>
        <v>neprekračuje JC</v>
      </c>
      <c r="T23" s="108"/>
      <c r="U23" s="111"/>
      <c r="V23" s="89"/>
      <c r="W23" s="79"/>
      <c r="X23" s="80"/>
      <c r="Y23" s="80"/>
      <c r="Z23" s="81"/>
      <c r="AA23" s="80"/>
      <c r="AB23" s="82"/>
      <c r="AD23" s="16"/>
      <c r="AE23" s="16"/>
    </row>
    <row r="24" spans="1:31" ht="15.6" customHeight="1" thickBot="1" x14ac:dyDescent="0.3">
      <c r="A24" s="136"/>
      <c r="B24" s="138"/>
      <c r="C24" s="140"/>
      <c r="D24" s="142"/>
      <c r="E24" s="140"/>
      <c r="F24" s="149"/>
      <c r="G24" s="152"/>
      <c r="H24" s="70" t="s">
        <v>30</v>
      </c>
      <c r="I24" s="66">
        <f ca="1">I23*F23</f>
        <v>0</v>
      </c>
      <c r="J24" s="67">
        <f ca="1">J23*F23</f>
        <v>0</v>
      </c>
      <c r="K24" s="67">
        <f ca="1">K23*F23</f>
        <v>0</v>
      </c>
      <c r="L24" s="67">
        <f ca="1">L23*F23</f>
        <v>0</v>
      </c>
      <c r="M24" s="67">
        <f ca="1">M23*F23</f>
        <v>0</v>
      </c>
      <c r="N24" s="68">
        <f t="shared" ref="N24:N42" ca="1" si="1">SUM(I24:M24)</f>
        <v>0</v>
      </c>
      <c r="O24" s="128"/>
      <c r="P24" s="128"/>
      <c r="Q24" s="130"/>
      <c r="R24" s="190"/>
      <c r="S24" s="28" t="str">
        <f>IFERROR(IF(Q23&lt;=P23,"neprekračuje mesačný limit","PREKRAČUJE mesačný limit"),0)</f>
        <v>neprekračuje mesačný limit</v>
      </c>
      <c r="T24" s="108"/>
      <c r="U24" s="111"/>
      <c r="V24" s="89"/>
      <c r="W24" s="79"/>
      <c r="X24" s="80"/>
      <c r="Z24" s="81"/>
      <c r="AA24" s="80"/>
      <c r="AB24" s="82"/>
      <c r="AD24" s="16"/>
      <c r="AE24" s="16"/>
    </row>
    <row r="25" spans="1:31" ht="16.5" thickTop="1" x14ac:dyDescent="0.25">
      <c r="A25" s="135"/>
      <c r="B25" s="137"/>
      <c r="C25" s="139"/>
      <c r="D25" s="141"/>
      <c r="E25" s="143"/>
      <c r="F25" s="150"/>
      <c r="G25" s="151"/>
      <c r="H25" s="70" t="s">
        <v>29</v>
      </c>
      <c r="I25" s="27">
        <f ca="1">IFERROR(I26/$F$25,0)</f>
        <v>0</v>
      </c>
      <c r="J25" s="30">
        <f ca="1">IFERROR(J26/$F$25,0)</f>
        <v>0</v>
      </c>
      <c r="K25" s="30">
        <f ca="1">IFERROR(K26/$F$25,0)</f>
        <v>0</v>
      </c>
      <c r="L25" s="30">
        <f ca="1">IFERROR(L26/$F$25,0)</f>
        <v>0</v>
      </c>
      <c r="M25" s="30">
        <f ca="1">IFERROR(M26/$F$25,0)</f>
        <v>0</v>
      </c>
      <c r="N25" s="65">
        <f ca="1">SUM(I25:M25)</f>
        <v>0</v>
      </c>
      <c r="O25" s="127"/>
      <c r="P25" s="127"/>
      <c r="Q25" s="133"/>
      <c r="R25" s="195">
        <f ca="1">IFERROR(Q25/I26,0)</f>
        <v>0</v>
      </c>
      <c r="S25" s="28" t="str">
        <f ca="1">IFERROR(IF(R25&lt;=O25,"neprekračuje JC","PREKRAČUJE JC"),0)</f>
        <v>neprekračuje JC</v>
      </c>
      <c r="T25" s="108"/>
      <c r="U25" s="111"/>
      <c r="V25" s="89"/>
      <c r="W25" s="79"/>
      <c r="X25" s="80"/>
      <c r="Y25" s="80"/>
      <c r="Z25" s="81"/>
      <c r="AA25" s="80"/>
      <c r="AB25" s="82"/>
      <c r="AD25" s="16"/>
      <c r="AE25" s="16"/>
    </row>
    <row r="26" spans="1:31" ht="15.6" customHeight="1" thickBot="1" x14ac:dyDescent="0.3">
      <c r="A26" s="136"/>
      <c r="B26" s="138"/>
      <c r="C26" s="140"/>
      <c r="D26" s="142"/>
      <c r="E26" s="140"/>
      <c r="F26" s="149"/>
      <c r="G26" s="152"/>
      <c r="H26" s="70" t="s">
        <v>30</v>
      </c>
      <c r="I26" s="66">
        <f ca="1">I25*F25</f>
        <v>0</v>
      </c>
      <c r="J26" s="67">
        <f ca="1">J25*F25</f>
        <v>0</v>
      </c>
      <c r="K26" s="67">
        <f ca="1">K25*F25</f>
        <v>0</v>
      </c>
      <c r="L26" s="67">
        <f ca="1">L25*F25</f>
        <v>0</v>
      </c>
      <c r="M26" s="67">
        <f ca="1">M25*F25</f>
        <v>0</v>
      </c>
      <c r="N26" s="68">
        <f t="shared" ca="1" si="1"/>
        <v>0</v>
      </c>
      <c r="O26" s="128"/>
      <c r="P26" s="128"/>
      <c r="Q26" s="134"/>
      <c r="R26" s="196"/>
      <c r="S26" s="28" t="str">
        <f>IFERROR(IF(Q25&lt;=P25,"neprekračuje mesačný limit","PREKRAČUJE mesačný limit"),0)</f>
        <v>neprekračuje mesačný limit</v>
      </c>
      <c r="T26" s="108"/>
      <c r="U26" s="111"/>
      <c r="V26" s="89"/>
      <c r="W26" s="79"/>
      <c r="X26" s="80"/>
      <c r="Z26" s="81"/>
      <c r="AA26" s="80"/>
      <c r="AB26" s="82"/>
      <c r="AD26" s="16"/>
      <c r="AE26" s="16"/>
    </row>
    <row r="27" spans="1:31" ht="16.5" thickTop="1" x14ac:dyDescent="0.25">
      <c r="A27" s="135"/>
      <c r="B27" s="137"/>
      <c r="C27" s="139"/>
      <c r="D27" s="141"/>
      <c r="E27" s="143"/>
      <c r="F27" s="150"/>
      <c r="G27" s="151"/>
      <c r="H27" s="70" t="s">
        <v>29</v>
      </c>
      <c r="I27" s="27">
        <f ca="1">IFERROR(I28/$F$27,0)</f>
        <v>0</v>
      </c>
      <c r="J27" s="30">
        <f ca="1">IFERROR(J28/$F$27,0)</f>
        <v>0</v>
      </c>
      <c r="K27" s="30">
        <f ca="1">IFERROR(K28/$F$27,0)</f>
        <v>0</v>
      </c>
      <c r="L27" s="30">
        <f ca="1">IFERROR(L28/$F$27,0)</f>
        <v>0</v>
      </c>
      <c r="M27" s="30">
        <f ca="1">IFERROR(M28/$F$27,0)</f>
        <v>0</v>
      </c>
      <c r="N27" s="65">
        <f ca="1">SUM(I27:M27)</f>
        <v>0</v>
      </c>
      <c r="O27" s="127"/>
      <c r="P27" s="127"/>
      <c r="Q27" s="129"/>
      <c r="R27" s="179">
        <f ca="1">IFERROR(Q27/I28,0)</f>
        <v>0</v>
      </c>
      <c r="S27" s="28" t="str">
        <f ca="1">IFERROR(IF(R27&lt;=O27,"neprekračuje JC","PREKRAČUJE JC"),0)</f>
        <v>neprekračuje JC</v>
      </c>
      <c r="T27" s="108"/>
      <c r="U27" s="111"/>
      <c r="V27" s="89"/>
      <c r="W27" s="79"/>
      <c r="X27" s="80"/>
      <c r="Y27" s="80"/>
      <c r="Z27" s="81"/>
      <c r="AA27" s="80"/>
      <c r="AB27" s="82"/>
      <c r="AD27" s="16"/>
      <c r="AE27" s="16"/>
    </row>
    <row r="28" spans="1:31" ht="15.6" customHeight="1" thickBot="1" x14ac:dyDescent="0.3">
      <c r="A28" s="136"/>
      <c r="B28" s="138"/>
      <c r="C28" s="140"/>
      <c r="D28" s="142"/>
      <c r="E28" s="140"/>
      <c r="F28" s="149"/>
      <c r="G28" s="152"/>
      <c r="H28" s="70" t="s">
        <v>30</v>
      </c>
      <c r="I28" s="66">
        <f ca="1">I27*F27</f>
        <v>0</v>
      </c>
      <c r="J28" s="67">
        <f ca="1">J27*F27</f>
        <v>0</v>
      </c>
      <c r="K28" s="67">
        <f ca="1">K27*F27</f>
        <v>0</v>
      </c>
      <c r="L28" s="67">
        <f ca="1">L27*F27</f>
        <v>0</v>
      </c>
      <c r="M28" s="67">
        <f ca="1">M27*F27</f>
        <v>0</v>
      </c>
      <c r="N28" s="68">
        <f t="shared" ca="1" si="1"/>
        <v>0</v>
      </c>
      <c r="O28" s="128"/>
      <c r="P28" s="128"/>
      <c r="Q28" s="130"/>
      <c r="R28" s="180"/>
      <c r="S28" s="28" t="str">
        <f>IFERROR(IF(Q27&lt;=P27,"neprekračuje mesačný limit","PREKRAČUJE mesačný limit"),0)</f>
        <v>neprekračuje mesačný limit</v>
      </c>
      <c r="T28" s="108"/>
      <c r="U28" s="111"/>
      <c r="V28" s="89"/>
      <c r="W28" s="79"/>
      <c r="X28" s="80"/>
      <c r="Z28" s="81"/>
      <c r="AA28" s="80"/>
      <c r="AB28" s="82"/>
      <c r="AD28" s="16"/>
      <c r="AE28" s="16"/>
    </row>
    <row r="29" spans="1:31" ht="16.5" thickTop="1" x14ac:dyDescent="0.25">
      <c r="A29" s="135"/>
      <c r="B29" s="137"/>
      <c r="C29" s="139"/>
      <c r="D29" s="141"/>
      <c r="E29" s="143"/>
      <c r="F29" s="150"/>
      <c r="G29" s="151"/>
      <c r="H29" s="70" t="s">
        <v>29</v>
      </c>
      <c r="I29" s="27">
        <f ca="1">IFERROR(I30/$F$29,0)</f>
        <v>0</v>
      </c>
      <c r="J29" s="30">
        <f ca="1">IFERROR(J30/$F$29,0)</f>
        <v>0</v>
      </c>
      <c r="K29" s="30">
        <f ca="1">IFERROR(K30/$F$29,0)</f>
        <v>0</v>
      </c>
      <c r="L29" s="30">
        <f ca="1">IFERROR(L30/$F$29,0)</f>
        <v>0</v>
      </c>
      <c r="M29" s="30">
        <f ca="1">IFERROR(M30/$F$29,0)</f>
        <v>0</v>
      </c>
      <c r="N29" s="65">
        <f ca="1">SUM(I29:M29)</f>
        <v>0</v>
      </c>
      <c r="O29" s="127"/>
      <c r="P29" s="127"/>
      <c r="Q29" s="129"/>
      <c r="R29" s="179">
        <f ca="1">IFERROR(Q29/I30,0)</f>
        <v>0</v>
      </c>
      <c r="S29" s="28" t="str">
        <f ca="1">IFERROR(IF(R29&lt;=O29,"neprekračuje JC","PREKRAČUJE JC"),0)</f>
        <v>neprekračuje JC</v>
      </c>
      <c r="T29" s="108"/>
      <c r="U29" s="111"/>
      <c r="V29" s="89"/>
      <c r="W29" s="79"/>
      <c r="X29" s="80"/>
      <c r="Y29" s="80"/>
      <c r="Z29" s="81"/>
      <c r="AA29" s="80"/>
      <c r="AB29" s="82"/>
      <c r="AD29" s="16"/>
      <c r="AE29" s="16"/>
    </row>
    <row r="30" spans="1:31" ht="15.6" customHeight="1" thickBot="1" x14ac:dyDescent="0.3">
      <c r="A30" s="136"/>
      <c r="B30" s="138"/>
      <c r="C30" s="140"/>
      <c r="D30" s="142"/>
      <c r="E30" s="140"/>
      <c r="F30" s="149"/>
      <c r="G30" s="152"/>
      <c r="H30" s="70" t="s">
        <v>30</v>
      </c>
      <c r="I30" s="66">
        <f ca="1">I29*F29</f>
        <v>0</v>
      </c>
      <c r="J30" s="67">
        <f ca="1">J29*F29</f>
        <v>0</v>
      </c>
      <c r="K30" s="67">
        <f ca="1">K29*F29</f>
        <v>0</v>
      </c>
      <c r="L30" s="67">
        <f ca="1">L29*F29</f>
        <v>0</v>
      </c>
      <c r="M30" s="67">
        <f ca="1">M29*F29</f>
        <v>0</v>
      </c>
      <c r="N30" s="68">
        <f t="shared" ca="1" si="1"/>
        <v>0</v>
      </c>
      <c r="O30" s="128"/>
      <c r="P30" s="128"/>
      <c r="Q30" s="130"/>
      <c r="R30" s="180"/>
      <c r="S30" s="28" t="str">
        <f>IFERROR(IF(Q29&lt;=P29,"neprekračuje mesačný limit","PREKRAČUJE mesačný limit"),0)</f>
        <v>neprekračuje mesačný limit</v>
      </c>
      <c r="T30" s="108"/>
      <c r="U30" s="111"/>
      <c r="V30" s="89"/>
      <c r="W30" s="79"/>
      <c r="X30" s="80"/>
      <c r="Z30" s="81"/>
      <c r="AA30" s="80"/>
      <c r="AB30" s="82"/>
      <c r="AD30" s="16"/>
      <c r="AE30" s="16"/>
    </row>
    <row r="31" spans="1:31" ht="16.5" thickTop="1" x14ac:dyDescent="0.25">
      <c r="A31" s="135"/>
      <c r="B31" s="137"/>
      <c r="C31" s="139"/>
      <c r="D31" s="141"/>
      <c r="E31" s="143"/>
      <c r="F31" s="150"/>
      <c r="G31" s="151"/>
      <c r="H31" s="70" t="s">
        <v>29</v>
      </c>
      <c r="I31" s="27">
        <f ca="1">IFERROR(I32/$F$31,0)</f>
        <v>0</v>
      </c>
      <c r="J31" s="30">
        <f ca="1">IFERROR(J32/$F$31,0)</f>
        <v>0</v>
      </c>
      <c r="K31" s="30">
        <f ca="1">IFERROR(K32/$F$31,0)</f>
        <v>0</v>
      </c>
      <c r="L31" s="30">
        <f ca="1">IFERROR(L32/$F$31,0)</f>
        <v>0</v>
      </c>
      <c r="M31" s="30">
        <f ca="1">IFERROR(M32/$F$31,0)</f>
        <v>0</v>
      </c>
      <c r="N31" s="65">
        <f ca="1">SUM(I31:M31)</f>
        <v>0</v>
      </c>
      <c r="O31" s="127"/>
      <c r="P31" s="127"/>
      <c r="Q31" s="129"/>
      <c r="R31" s="179">
        <f ca="1">IFERROR(Q31/I32,0)</f>
        <v>0</v>
      </c>
      <c r="S31" s="28" t="str">
        <f ca="1">IFERROR(IF(R31&lt;=O31,"neprekračuje JC","PREKRAČUJE JC"),0)</f>
        <v>neprekračuje JC</v>
      </c>
      <c r="T31" s="108"/>
      <c r="U31" s="111"/>
      <c r="V31" s="89"/>
      <c r="W31" s="79"/>
      <c r="X31" s="80"/>
      <c r="Y31" s="80"/>
      <c r="Z31" s="81"/>
      <c r="AA31" s="80"/>
      <c r="AB31" s="82"/>
      <c r="AD31" s="16"/>
      <c r="AE31" s="16"/>
    </row>
    <row r="32" spans="1:31" ht="15.6" customHeight="1" thickBot="1" x14ac:dyDescent="0.3">
      <c r="A32" s="136"/>
      <c r="B32" s="138"/>
      <c r="C32" s="140"/>
      <c r="D32" s="142"/>
      <c r="E32" s="140"/>
      <c r="F32" s="149"/>
      <c r="G32" s="152"/>
      <c r="H32" s="70" t="s">
        <v>30</v>
      </c>
      <c r="I32" s="66">
        <f ca="1">I31*F31</f>
        <v>0</v>
      </c>
      <c r="J32" s="67">
        <f ca="1">J31*F31</f>
        <v>0</v>
      </c>
      <c r="K32" s="67">
        <f ca="1">K31*F31</f>
        <v>0</v>
      </c>
      <c r="L32" s="67">
        <f ca="1">L31*F31</f>
        <v>0</v>
      </c>
      <c r="M32" s="67">
        <f ca="1">M31*F31</f>
        <v>0</v>
      </c>
      <c r="N32" s="68">
        <f t="shared" ca="1" si="1"/>
        <v>0</v>
      </c>
      <c r="O32" s="128"/>
      <c r="P32" s="128"/>
      <c r="Q32" s="130"/>
      <c r="R32" s="180"/>
      <c r="S32" s="28" t="str">
        <f>IFERROR(IF(Q31&lt;=P31,"neprekračuje mesačný limit","PREKRAČUJE mesačný limit"),0)</f>
        <v>neprekračuje mesačný limit</v>
      </c>
      <c r="T32" s="108"/>
      <c r="U32" s="111"/>
      <c r="V32" s="89"/>
      <c r="W32" s="79"/>
      <c r="X32" s="80"/>
      <c r="Z32" s="81"/>
      <c r="AA32" s="80"/>
      <c r="AB32" s="82"/>
      <c r="AD32" s="16"/>
      <c r="AE32" s="16"/>
    </row>
    <row r="33" spans="1:37" ht="16.5" thickTop="1" x14ac:dyDescent="0.25">
      <c r="A33" s="135"/>
      <c r="B33" s="137"/>
      <c r="C33" s="139"/>
      <c r="D33" s="141"/>
      <c r="E33" s="143"/>
      <c r="F33" s="150"/>
      <c r="G33" s="151"/>
      <c r="H33" s="70" t="s">
        <v>29</v>
      </c>
      <c r="I33" s="27">
        <f ca="1">IFERROR(I34/$F$33,0)</f>
        <v>0</v>
      </c>
      <c r="J33" s="30">
        <f ca="1">IFERROR(J34/$F$33,0)</f>
        <v>0</v>
      </c>
      <c r="K33" s="30">
        <f ca="1">IFERROR(K34/$F$33,0)</f>
        <v>0</v>
      </c>
      <c r="L33" s="30">
        <f ca="1">IFERROR(L34/$F$33,0)</f>
        <v>0</v>
      </c>
      <c r="M33" s="30">
        <f ca="1">IFERROR(M34/$F$33,0)</f>
        <v>0</v>
      </c>
      <c r="N33" s="65">
        <f ca="1">SUM(I33:M33)</f>
        <v>0</v>
      </c>
      <c r="O33" s="127"/>
      <c r="P33" s="127"/>
      <c r="Q33" s="129"/>
      <c r="R33" s="182">
        <f ca="1">IFERROR(Q33/I34,0)</f>
        <v>0</v>
      </c>
      <c r="S33" s="28" t="str">
        <f ca="1">IFERROR(IF(R33&lt;=O33,"neprekračuje JC","PREKRAČUJE JC"),0)</f>
        <v>neprekračuje JC</v>
      </c>
      <c r="T33" s="108"/>
      <c r="U33" s="111"/>
      <c r="V33" s="89"/>
      <c r="W33" s="83"/>
      <c r="X33" s="84"/>
      <c r="Y33" s="80"/>
      <c r="Z33" s="81"/>
      <c r="AA33" s="80"/>
      <c r="AB33" s="82"/>
      <c r="AD33" s="16"/>
      <c r="AE33" s="16"/>
    </row>
    <row r="34" spans="1:37" ht="15.6" customHeight="1" thickBot="1" x14ac:dyDescent="0.3">
      <c r="A34" s="136"/>
      <c r="B34" s="138"/>
      <c r="C34" s="140"/>
      <c r="D34" s="142"/>
      <c r="E34" s="140"/>
      <c r="F34" s="149"/>
      <c r="G34" s="152"/>
      <c r="H34" s="70" t="s">
        <v>30</v>
      </c>
      <c r="I34" s="66">
        <f ca="1">I33*F33</f>
        <v>0</v>
      </c>
      <c r="J34" s="67">
        <f ca="1">J33*F33</f>
        <v>0</v>
      </c>
      <c r="K34" s="67">
        <f ca="1">K33*F33</f>
        <v>0</v>
      </c>
      <c r="L34" s="67">
        <f ca="1">L33*F33</f>
        <v>0</v>
      </c>
      <c r="M34" s="67">
        <f ca="1">M33*F33</f>
        <v>0</v>
      </c>
      <c r="N34" s="68">
        <f t="shared" ca="1" si="1"/>
        <v>0</v>
      </c>
      <c r="O34" s="128"/>
      <c r="P34" s="128"/>
      <c r="Q34" s="130"/>
      <c r="R34" s="183"/>
      <c r="S34" s="28" t="str">
        <f>IFERROR(IF(Q33&lt;=P33,"neprekračuje mesačný limit","PREKRAČUJE mesačný limit"),0)</f>
        <v>neprekračuje mesačný limit</v>
      </c>
      <c r="T34" s="108"/>
      <c r="U34" s="111"/>
      <c r="V34" s="89"/>
      <c r="W34" s="79"/>
      <c r="X34" s="80"/>
      <c r="Z34" s="81"/>
      <c r="AA34" s="80"/>
      <c r="AB34" s="82"/>
      <c r="AD34" s="16"/>
      <c r="AE34" s="16"/>
    </row>
    <row r="35" spans="1:37" ht="16.5" thickTop="1" x14ac:dyDescent="0.25">
      <c r="A35" s="135"/>
      <c r="B35" s="137"/>
      <c r="C35" s="139"/>
      <c r="D35" s="141"/>
      <c r="E35" s="143"/>
      <c r="F35" s="150"/>
      <c r="G35" s="151"/>
      <c r="H35" s="70" t="s">
        <v>29</v>
      </c>
      <c r="I35" s="27">
        <f ca="1">IFERROR(I36/$F$35,0)</f>
        <v>0</v>
      </c>
      <c r="J35" s="30">
        <f ca="1">IFERROR(J36/$F$35,0)</f>
        <v>0</v>
      </c>
      <c r="K35" s="30">
        <f ca="1">IFERROR(K36/$F$35,0)</f>
        <v>0</v>
      </c>
      <c r="L35" s="30">
        <f ca="1">IFERROR(L36/$F$35,0)</f>
        <v>0</v>
      </c>
      <c r="M35" s="30">
        <f ca="1">IFERROR(M36/$F$35,0)</f>
        <v>0</v>
      </c>
      <c r="N35" s="65">
        <f ca="1">SUM(I35:M35)</f>
        <v>0</v>
      </c>
      <c r="O35" s="127"/>
      <c r="P35" s="127"/>
      <c r="Q35" s="129"/>
      <c r="R35" s="179">
        <f ca="1">IFERROR(Q35/I36,0)</f>
        <v>0</v>
      </c>
      <c r="S35" s="28" t="str">
        <f ca="1">IFERROR(IF(R35&lt;=O35,"neprekračuje JC","PREKRAČUJE JC"),0)</f>
        <v>neprekračuje JC</v>
      </c>
      <c r="T35" s="108"/>
      <c r="U35" s="111"/>
      <c r="V35" s="89"/>
      <c r="W35" s="79"/>
      <c r="X35" s="80"/>
      <c r="Y35" s="80"/>
      <c r="Z35" s="81"/>
      <c r="AA35" s="80"/>
      <c r="AB35" s="82"/>
      <c r="AD35" s="16"/>
      <c r="AE35" s="16"/>
      <c r="AF35" s="85"/>
      <c r="AG35" s="85"/>
      <c r="AH35" s="85"/>
      <c r="AI35" s="85"/>
      <c r="AJ35" s="85"/>
      <c r="AK35" s="85"/>
    </row>
    <row r="36" spans="1:37" ht="15.6" customHeight="1" thickBot="1" x14ac:dyDescent="0.3">
      <c r="A36" s="136"/>
      <c r="B36" s="138"/>
      <c r="C36" s="140"/>
      <c r="D36" s="142"/>
      <c r="E36" s="140"/>
      <c r="F36" s="149"/>
      <c r="G36" s="152"/>
      <c r="H36" s="70" t="s">
        <v>30</v>
      </c>
      <c r="I36" s="66">
        <f ca="1">I35*F35</f>
        <v>0</v>
      </c>
      <c r="J36" s="67">
        <f ca="1">J35*F35</f>
        <v>0</v>
      </c>
      <c r="K36" s="67">
        <f ca="1">K35*F35</f>
        <v>0</v>
      </c>
      <c r="L36" s="67">
        <f ca="1">L35*F35</f>
        <v>0</v>
      </c>
      <c r="M36" s="67">
        <f ca="1">M35*F35</f>
        <v>0</v>
      </c>
      <c r="N36" s="68">
        <f t="shared" ca="1" si="1"/>
        <v>0</v>
      </c>
      <c r="O36" s="128"/>
      <c r="P36" s="128"/>
      <c r="Q36" s="130"/>
      <c r="R36" s="180"/>
      <c r="S36" s="28" t="str">
        <f>IFERROR(IF(Q35&lt;=P35,"neprekračuje mesačný limit","PREKRAČUJE mesačný limit"),0)</f>
        <v>neprekračuje mesačný limit</v>
      </c>
      <c r="T36" s="108"/>
      <c r="U36" s="111"/>
      <c r="V36" s="89"/>
      <c r="W36" s="79"/>
      <c r="X36" s="80"/>
      <c r="Z36" s="81"/>
      <c r="AA36" s="80"/>
      <c r="AB36" s="82"/>
      <c r="AD36" s="16"/>
      <c r="AE36" s="16"/>
      <c r="AF36" s="86"/>
      <c r="AG36" s="86"/>
      <c r="AH36" s="86"/>
      <c r="AI36" s="86"/>
      <c r="AJ36" s="86"/>
      <c r="AK36" s="86"/>
    </row>
    <row r="37" spans="1:37" ht="16.5" thickTop="1" x14ac:dyDescent="0.25">
      <c r="A37" s="135"/>
      <c r="B37" s="137"/>
      <c r="C37" s="139"/>
      <c r="D37" s="141"/>
      <c r="E37" s="143"/>
      <c r="F37" s="150"/>
      <c r="G37" s="151"/>
      <c r="H37" s="70" t="s">
        <v>29</v>
      </c>
      <c r="I37" s="27">
        <f ca="1">IFERROR(I38/$F$37,0)</f>
        <v>0</v>
      </c>
      <c r="J37" s="30">
        <f ca="1">IFERROR(J38/$F$37,0)</f>
        <v>0</v>
      </c>
      <c r="K37" s="30">
        <f ca="1">IFERROR(K38/$F$37,0)</f>
        <v>0</v>
      </c>
      <c r="L37" s="30">
        <f ca="1">IFERROR(L38/$F$37,0)</f>
        <v>0</v>
      </c>
      <c r="M37" s="30">
        <f ca="1">IFERROR(M38/$F$37,0)</f>
        <v>0</v>
      </c>
      <c r="N37" s="65">
        <f ca="1">SUM(I37:M37)</f>
        <v>0</v>
      </c>
      <c r="O37" s="127"/>
      <c r="P37" s="127"/>
      <c r="Q37" s="129"/>
      <c r="R37" s="179">
        <f ca="1">IFERROR(Q37/I38,0)</f>
        <v>0</v>
      </c>
      <c r="S37" s="28" t="str">
        <f ca="1">IFERROR(IF(R37&lt;=O37,"neprekračuje JC","PREKRAČUJE JC"),0)</f>
        <v>neprekračuje JC</v>
      </c>
      <c r="T37" s="108"/>
      <c r="U37" s="111"/>
      <c r="V37" s="89"/>
      <c r="W37" s="79"/>
      <c r="X37" s="80"/>
      <c r="Y37" s="80"/>
      <c r="Z37" s="81"/>
      <c r="AA37" s="80"/>
      <c r="AB37" s="82"/>
      <c r="AD37" s="16"/>
      <c r="AE37" s="16"/>
      <c r="AF37" s="86"/>
      <c r="AG37" s="86"/>
      <c r="AH37" s="86"/>
      <c r="AI37" s="86"/>
      <c r="AJ37" s="86"/>
      <c r="AK37" s="86"/>
    </row>
    <row r="38" spans="1:37" ht="15.6" customHeight="1" thickBot="1" x14ac:dyDescent="0.3">
      <c r="A38" s="136"/>
      <c r="B38" s="138"/>
      <c r="C38" s="140"/>
      <c r="D38" s="142"/>
      <c r="E38" s="140"/>
      <c r="F38" s="149"/>
      <c r="G38" s="152"/>
      <c r="H38" s="70" t="s">
        <v>30</v>
      </c>
      <c r="I38" s="66">
        <f ca="1">I37*F37</f>
        <v>0</v>
      </c>
      <c r="J38" s="67">
        <f ca="1">J37*F37</f>
        <v>0</v>
      </c>
      <c r="K38" s="67">
        <f ca="1">K37*F37</f>
        <v>0</v>
      </c>
      <c r="L38" s="67">
        <f ca="1">L37*F37</f>
        <v>0</v>
      </c>
      <c r="M38" s="67">
        <f ca="1">M37*F37</f>
        <v>0</v>
      </c>
      <c r="N38" s="68">
        <f t="shared" ca="1" si="1"/>
        <v>0</v>
      </c>
      <c r="O38" s="128"/>
      <c r="P38" s="128"/>
      <c r="Q38" s="130"/>
      <c r="R38" s="180"/>
      <c r="S38" s="28" t="str">
        <f>IFERROR(IF(Q37&lt;=P37,"neprekračuje mesačný limit","PREKRAČUJE mesačný limit"),0)</f>
        <v>neprekračuje mesačný limit</v>
      </c>
      <c r="T38" s="108"/>
      <c r="U38" s="111"/>
      <c r="V38" s="89"/>
      <c r="W38" s="79"/>
      <c r="X38" s="80"/>
      <c r="Z38" s="81"/>
      <c r="AA38" s="80"/>
      <c r="AB38" s="82"/>
      <c r="AD38" s="16"/>
      <c r="AE38" s="16"/>
      <c r="AF38" s="86"/>
      <c r="AG38" s="86"/>
      <c r="AH38" s="86"/>
      <c r="AI38" s="86"/>
      <c r="AJ38" s="86"/>
      <c r="AK38" s="86"/>
    </row>
    <row r="39" spans="1:37" ht="16.5" thickTop="1" x14ac:dyDescent="0.25">
      <c r="A39" s="135"/>
      <c r="B39" s="137"/>
      <c r="C39" s="139"/>
      <c r="D39" s="141"/>
      <c r="E39" s="143"/>
      <c r="F39" s="150"/>
      <c r="G39" s="151"/>
      <c r="H39" s="70" t="s">
        <v>29</v>
      </c>
      <c r="I39" s="27">
        <f ca="1">IFERROR(I40/$F$39,0)</f>
        <v>0</v>
      </c>
      <c r="J39" s="30">
        <f ca="1">IFERROR(J40/$F$39,0)</f>
        <v>0</v>
      </c>
      <c r="K39" s="30">
        <f ca="1">IFERROR(K40/$F$39,0)</f>
        <v>0</v>
      </c>
      <c r="L39" s="30">
        <f ca="1">IFERROR(L40/$F$39,0)</f>
        <v>0</v>
      </c>
      <c r="M39" s="30">
        <f ca="1">IFERROR(M40/$F$39,0)</f>
        <v>0</v>
      </c>
      <c r="N39" s="65">
        <f ca="1">SUM(I39:M39)</f>
        <v>0</v>
      </c>
      <c r="O39" s="127"/>
      <c r="P39" s="127"/>
      <c r="Q39" s="129"/>
      <c r="R39" s="179">
        <f ca="1">IFERROR(Q39/I40,0)</f>
        <v>0</v>
      </c>
      <c r="S39" s="28" t="str">
        <f ca="1">IFERROR(IF(R39&lt;=O39,"neprekračuje JC","PREKRAČUJE JC"),0)</f>
        <v>neprekračuje JC</v>
      </c>
      <c r="T39" s="108"/>
      <c r="U39" s="111"/>
      <c r="V39" s="89"/>
      <c r="W39" s="79"/>
      <c r="X39" s="80"/>
      <c r="Y39" s="80"/>
      <c r="Z39" s="81"/>
      <c r="AA39" s="80"/>
      <c r="AB39" s="82"/>
      <c r="AD39" s="16"/>
      <c r="AE39" s="16"/>
      <c r="AF39" s="86"/>
      <c r="AG39" s="86"/>
      <c r="AH39" s="86"/>
      <c r="AI39" s="86"/>
      <c r="AJ39" s="86"/>
      <c r="AK39" s="86"/>
    </row>
    <row r="40" spans="1:37" ht="15.6" customHeight="1" thickBot="1" x14ac:dyDescent="0.3">
      <c r="A40" s="136"/>
      <c r="B40" s="138"/>
      <c r="C40" s="140"/>
      <c r="D40" s="142"/>
      <c r="E40" s="140"/>
      <c r="F40" s="149"/>
      <c r="G40" s="152"/>
      <c r="H40" s="70" t="s">
        <v>30</v>
      </c>
      <c r="I40" s="66">
        <f ca="1">I39*F39</f>
        <v>0</v>
      </c>
      <c r="J40" s="67">
        <f ca="1">J39*F39</f>
        <v>0</v>
      </c>
      <c r="K40" s="67">
        <f ca="1">K39*F39</f>
        <v>0</v>
      </c>
      <c r="L40" s="67">
        <f ca="1">L39*F39</f>
        <v>0</v>
      </c>
      <c r="M40" s="67">
        <f ca="1">M39*F39</f>
        <v>0</v>
      </c>
      <c r="N40" s="68">
        <f t="shared" ca="1" si="1"/>
        <v>0</v>
      </c>
      <c r="O40" s="128"/>
      <c r="P40" s="128"/>
      <c r="Q40" s="130"/>
      <c r="R40" s="180"/>
      <c r="S40" s="28" t="str">
        <f>IFERROR(IF(Q39&lt;=P39,"neprekračuje mesačný limit","PREKRAČUJE mesačný limit"),0)</f>
        <v>neprekračuje mesačný limit</v>
      </c>
      <c r="T40" s="108"/>
      <c r="U40" s="111"/>
      <c r="V40" s="89"/>
      <c r="W40" s="79"/>
      <c r="X40" s="80"/>
      <c r="Z40" s="81"/>
      <c r="AA40" s="80"/>
      <c r="AB40" s="82"/>
      <c r="AD40" s="16"/>
      <c r="AE40" s="16"/>
      <c r="AF40" s="87"/>
      <c r="AG40" s="87"/>
      <c r="AH40" s="87"/>
      <c r="AI40" s="87"/>
      <c r="AJ40" s="87"/>
      <c r="AK40" s="87"/>
    </row>
    <row r="41" spans="1:37" ht="16.5" thickTop="1" x14ac:dyDescent="0.25">
      <c r="A41" s="135"/>
      <c r="B41" s="137"/>
      <c r="C41" s="139"/>
      <c r="D41" s="141"/>
      <c r="E41" s="143"/>
      <c r="F41" s="150"/>
      <c r="G41" s="151"/>
      <c r="H41" s="70" t="s">
        <v>29</v>
      </c>
      <c r="I41" s="27">
        <f ca="1">IFERROR(I42/$F$41,0)</f>
        <v>0</v>
      </c>
      <c r="J41" s="30">
        <f ca="1">IFERROR(J42/$F$41,0)</f>
        <v>0</v>
      </c>
      <c r="K41" s="30">
        <f ca="1">IFERROR(K42/$F$41,0)</f>
        <v>0</v>
      </c>
      <c r="L41" s="30">
        <f ca="1">IFERROR(L42/$F$41,0)</f>
        <v>0</v>
      </c>
      <c r="M41" s="30">
        <f ca="1">IFERROR(M42/$F$41,0)</f>
        <v>0</v>
      </c>
      <c r="N41" s="65">
        <f ca="1">SUM(I41:M41)</f>
        <v>0</v>
      </c>
      <c r="O41" s="127"/>
      <c r="P41" s="127"/>
      <c r="Q41" s="129"/>
      <c r="R41" s="179">
        <f ca="1">IFERROR(Q41/I42,0)</f>
        <v>0</v>
      </c>
      <c r="S41" s="28" t="str">
        <f ca="1">IFERROR(IF(R41&lt;=O41,"neprekračuje JC","PREKRAČUJE JC"),0)</f>
        <v>neprekračuje JC</v>
      </c>
      <c r="T41" s="108"/>
      <c r="U41" s="111"/>
      <c r="V41" s="89"/>
      <c r="W41" s="79"/>
      <c r="X41" s="80"/>
      <c r="Y41" s="80"/>
      <c r="Z41" s="81"/>
      <c r="AA41" s="80"/>
      <c r="AB41" s="82"/>
      <c r="AD41" s="16"/>
      <c r="AE41" s="16"/>
      <c r="AF41" s="86"/>
      <c r="AG41" s="86"/>
      <c r="AH41" s="86"/>
      <c r="AI41" s="86"/>
      <c r="AJ41" s="86"/>
      <c r="AK41" s="86"/>
    </row>
    <row r="42" spans="1:37" ht="15.6" customHeight="1" thickBot="1" x14ac:dyDescent="0.3">
      <c r="A42" s="136"/>
      <c r="B42" s="138"/>
      <c r="C42" s="140"/>
      <c r="D42" s="142"/>
      <c r="E42" s="140"/>
      <c r="F42" s="149"/>
      <c r="G42" s="152"/>
      <c r="H42" s="70" t="s">
        <v>30</v>
      </c>
      <c r="I42" s="74">
        <f ca="1">I41*F41</f>
        <v>0</v>
      </c>
      <c r="J42" s="77">
        <f ca="1">J41*F41</f>
        <v>0</v>
      </c>
      <c r="K42" s="77">
        <f ca="1">K41*F41</f>
        <v>0</v>
      </c>
      <c r="L42" s="77">
        <f ca="1">L41*F41</f>
        <v>0</v>
      </c>
      <c r="M42" s="77">
        <f ca="1">M41*F41</f>
        <v>0</v>
      </c>
      <c r="N42" s="68">
        <f t="shared" ca="1" si="1"/>
        <v>0</v>
      </c>
      <c r="O42" s="128"/>
      <c r="P42" s="128"/>
      <c r="Q42" s="130"/>
      <c r="R42" s="180"/>
      <c r="S42" s="28" t="str">
        <f>IFERROR(IF(Q41&lt;=P41,"neprekračuje mesačný limit","PREKRAČUJE mesačný limit"),0)</f>
        <v>neprekračuje mesačný limit</v>
      </c>
      <c r="T42" s="108"/>
      <c r="U42" s="111"/>
      <c r="V42" s="89"/>
      <c r="W42" s="79"/>
      <c r="X42" s="80"/>
      <c r="Z42" s="81"/>
      <c r="AA42" s="80"/>
      <c r="AB42" s="82"/>
      <c r="AD42" s="16"/>
      <c r="AE42" s="16"/>
      <c r="AF42" s="86"/>
      <c r="AG42" s="86"/>
      <c r="AH42" s="86"/>
      <c r="AI42" s="86"/>
      <c r="AJ42" s="86"/>
      <c r="AK42" s="86"/>
    </row>
    <row r="43" spans="1:37" ht="16.5" thickTop="1" x14ac:dyDescent="0.25">
      <c r="A43" s="135"/>
      <c r="B43" s="212"/>
      <c r="C43" s="139"/>
      <c r="D43" s="141"/>
      <c r="E43" s="143"/>
      <c r="F43" s="150"/>
      <c r="G43" s="151"/>
      <c r="H43" s="70" t="s">
        <v>29</v>
      </c>
      <c r="I43" s="27">
        <f ca="1">IFERROR(I44/$F$43,0)</f>
        <v>0</v>
      </c>
      <c r="J43" s="30">
        <f ca="1">IFERROR(J44/$F$43,0)</f>
        <v>0</v>
      </c>
      <c r="K43" s="30">
        <f ca="1">IFERROR(K44/$F$43,0)</f>
        <v>0</v>
      </c>
      <c r="L43" s="30">
        <f ca="1">IFERROR(L44/$F$43,0)</f>
        <v>0</v>
      </c>
      <c r="M43" s="30">
        <f ca="1">IFERROR(M44/$F$43,0)</f>
        <v>0</v>
      </c>
      <c r="N43" s="65">
        <f ca="1">SUM(I43:M43)</f>
        <v>0</v>
      </c>
      <c r="O43" s="127"/>
      <c r="P43" s="127"/>
      <c r="Q43" s="129"/>
      <c r="R43" s="179">
        <f ca="1">IFERROR(Q43/I44,0)</f>
        <v>0</v>
      </c>
      <c r="S43" s="28" t="str">
        <f ca="1">IFERROR(IF(R43&lt;=O43,"neprekračuje JC","PREKRAČUJE JC"),0)</f>
        <v>neprekračuje JC</v>
      </c>
      <c r="T43" s="108"/>
      <c r="U43" s="111"/>
      <c r="V43" s="89"/>
      <c r="W43" s="79"/>
      <c r="X43" s="80"/>
      <c r="Y43" s="80"/>
      <c r="Z43" s="81"/>
      <c r="AA43" s="80"/>
      <c r="AB43" s="82"/>
      <c r="AD43" s="16"/>
      <c r="AE43" s="16"/>
      <c r="AF43" s="86"/>
      <c r="AG43" s="86"/>
      <c r="AH43" s="86"/>
      <c r="AI43" s="86"/>
      <c r="AJ43" s="86"/>
      <c r="AK43" s="86"/>
    </row>
    <row r="44" spans="1:37" ht="15.95" customHeight="1" thickBot="1" x14ac:dyDescent="0.3">
      <c r="A44" s="211"/>
      <c r="B44" s="213"/>
      <c r="C44" s="214"/>
      <c r="D44" s="215"/>
      <c r="E44" s="140"/>
      <c r="F44" s="149"/>
      <c r="G44" s="152"/>
      <c r="H44" s="71" t="s">
        <v>30</v>
      </c>
      <c r="I44" s="75">
        <f ca="1">I43*F43</f>
        <v>0</v>
      </c>
      <c r="J44" s="76">
        <f ca="1">J43*F43</f>
        <v>0</v>
      </c>
      <c r="K44" s="76">
        <f ca="1">K43*F43</f>
        <v>0</v>
      </c>
      <c r="L44" s="76">
        <f ca="1">L43*F43</f>
        <v>0</v>
      </c>
      <c r="M44" s="76">
        <f ca="1">M43*F43</f>
        <v>0</v>
      </c>
      <c r="N44" s="69">
        <f ca="1">SUM(I44:M44)</f>
        <v>0</v>
      </c>
      <c r="O44" s="197"/>
      <c r="P44" s="197"/>
      <c r="Q44" s="204"/>
      <c r="R44" s="184"/>
      <c r="S44" s="104" t="str">
        <f>IFERROR(IF(Q43&lt;=P43,"neprekračuje mesačný limit","PREKRAČUJE mesačný limit"),0)</f>
        <v>neprekračuje mesačný limit</v>
      </c>
      <c r="T44" s="109"/>
      <c r="U44" s="112"/>
      <c r="V44" s="89"/>
      <c r="W44" s="79"/>
      <c r="X44" s="80"/>
      <c r="Z44" s="81"/>
      <c r="AA44" s="80"/>
      <c r="AB44" s="82"/>
      <c r="AD44" s="16"/>
      <c r="AE44" s="16"/>
      <c r="AF44" s="86"/>
      <c r="AG44" s="86"/>
      <c r="AH44" s="86"/>
      <c r="AI44" s="86"/>
      <c r="AJ44" s="86"/>
      <c r="AK44" s="86"/>
    </row>
    <row r="45" spans="1:37" ht="8.25" customHeight="1" thickBot="1" x14ac:dyDescent="0.3">
      <c r="A45" s="205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7"/>
      <c r="N45" s="11"/>
      <c r="O45" s="20"/>
      <c r="P45" s="25"/>
      <c r="Q45" s="20"/>
      <c r="R45" s="20"/>
      <c r="S45" s="11"/>
      <c r="T45" s="14"/>
      <c r="U45" s="11"/>
      <c r="AD45" s="181"/>
      <c r="AE45" s="181"/>
      <c r="AF45" s="181"/>
      <c r="AG45" s="181"/>
      <c r="AH45" s="181"/>
      <c r="AI45" s="181"/>
      <c r="AJ45" s="181"/>
      <c r="AK45" s="181"/>
    </row>
    <row r="46" spans="1:37" ht="33" customHeight="1" thickBot="1" x14ac:dyDescent="0.3">
      <c r="A46" s="208" t="s">
        <v>31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10"/>
      <c r="M46" s="53">
        <v>22</v>
      </c>
      <c r="N46" s="52">
        <f>SUM(Q17:Q44)</f>
        <v>0</v>
      </c>
      <c r="O46" s="32"/>
      <c r="P46" s="32"/>
      <c r="Q46" s="32"/>
      <c r="R46" s="32"/>
      <c r="S46" s="11"/>
      <c r="T46" s="15"/>
      <c r="U46" s="11"/>
      <c r="W46" s="80"/>
      <c r="X46" s="80"/>
      <c r="AB46" s="80"/>
    </row>
    <row r="47" spans="1:37" ht="33.75" customHeight="1" x14ac:dyDescent="0.25">
      <c r="A47" s="201" t="s">
        <v>32</v>
      </c>
      <c r="B47" s="202"/>
      <c r="C47" s="202"/>
      <c r="D47" s="202"/>
      <c r="E47" s="202"/>
      <c r="F47" s="202"/>
      <c r="G47" s="202"/>
      <c r="H47" s="202"/>
      <c r="I47" s="202"/>
      <c r="J47" s="203"/>
      <c r="K47" s="31">
        <v>23</v>
      </c>
      <c r="L47" s="31" t="s">
        <v>29</v>
      </c>
      <c r="M47" s="51"/>
      <c r="N47" s="54">
        <f>ROUNDDOWN((N46*M47/100),2)</f>
        <v>0</v>
      </c>
      <c r="O47" s="32"/>
      <c r="P47" s="32"/>
      <c r="Q47" s="32"/>
      <c r="R47" s="32"/>
      <c r="S47" s="11"/>
      <c r="T47" s="15"/>
      <c r="U47" s="11"/>
    </row>
    <row r="48" spans="1:37" ht="34.5" customHeight="1" thickBot="1" x14ac:dyDescent="0.3">
      <c r="A48" s="198" t="s">
        <v>33</v>
      </c>
      <c r="B48" s="199"/>
      <c r="C48" s="199"/>
      <c r="D48" s="199"/>
      <c r="E48" s="199"/>
      <c r="F48" s="199"/>
      <c r="G48" s="199"/>
      <c r="H48" s="199"/>
      <c r="I48" s="199"/>
      <c r="J48" s="200"/>
      <c r="K48" s="55">
        <v>24</v>
      </c>
      <c r="L48" s="55" t="s">
        <v>29</v>
      </c>
      <c r="M48" s="56"/>
      <c r="N48" s="57">
        <f>ROUNDDOWN((N46*M48/100),2)</f>
        <v>0</v>
      </c>
      <c r="O48" s="32"/>
      <c r="P48" s="32"/>
      <c r="Q48" s="32"/>
      <c r="R48" s="32"/>
      <c r="S48" s="11"/>
      <c r="T48" s="11"/>
      <c r="U48" s="11"/>
    </row>
    <row r="49" spans="1:21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58"/>
      <c r="N49" s="58"/>
      <c r="O49" s="58"/>
      <c r="P49" s="32"/>
      <c r="Q49" s="32"/>
      <c r="R49" s="32"/>
      <c r="S49" s="11"/>
      <c r="T49" s="11"/>
      <c r="U49" s="11"/>
    </row>
    <row r="50" spans="1:21" ht="15.75" x14ac:dyDescent="0.25">
      <c r="A50" s="35"/>
      <c r="B50" s="35"/>
      <c r="C50" s="35"/>
      <c r="D50" s="36"/>
      <c r="E50" s="36"/>
      <c r="F50" s="36"/>
      <c r="G50" s="36"/>
      <c r="H50" s="36"/>
      <c r="I50" s="36"/>
      <c r="J50" s="36"/>
      <c r="K50" s="36"/>
      <c r="L50" s="36"/>
      <c r="M50" s="58"/>
      <c r="N50" s="58"/>
      <c r="O50" s="58"/>
      <c r="P50" s="32"/>
      <c r="Q50" s="32"/>
      <c r="R50" s="32"/>
      <c r="S50" s="36"/>
      <c r="T50" s="11"/>
      <c r="U50" s="11"/>
    </row>
    <row r="51" spans="1:21" ht="36" customHeight="1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58"/>
      <c r="N51" s="58"/>
      <c r="O51" s="58"/>
      <c r="P51" s="37"/>
      <c r="Q51" s="37"/>
      <c r="R51" s="37"/>
      <c r="S51" s="37"/>
      <c r="T51" s="37"/>
      <c r="U51" s="37"/>
    </row>
    <row r="52" spans="1:21" ht="28.5" customHeigh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</row>
    <row r="53" spans="1:21" ht="33" customHeigh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ht="14.45" customHeight="1" x14ac:dyDescent="0.25"/>
    <row r="55" spans="1:21" ht="14.45" customHeight="1" x14ac:dyDescent="0.25"/>
    <row r="56" spans="1:21" ht="14.45" customHeight="1" x14ac:dyDescent="0.25"/>
    <row r="57" spans="1:21" ht="14.45" customHeight="1" x14ac:dyDescent="0.25">
      <c r="A57" s="116"/>
      <c r="B57" s="116"/>
      <c r="C57" s="116"/>
    </row>
    <row r="58" spans="1:21" ht="14.45" customHeight="1" x14ac:dyDescent="0.25"/>
    <row r="59" spans="1:21" ht="14.45" customHeight="1" x14ac:dyDescent="0.25"/>
    <row r="60" spans="1:21" ht="14.45" customHeight="1" x14ac:dyDescent="0.25"/>
    <row r="61" spans="1:21" ht="14.45" customHeight="1" x14ac:dyDescent="0.25"/>
    <row r="62" spans="1:21" ht="14.45" customHeight="1" x14ac:dyDescent="0.25"/>
    <row r="63" spans="1:21" ht="14.45" customHeight="1" x14ac:dyDescent="0.25"/>
    <row r="64" spans="1:21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</sheetData>
  <mergeCells count="190">
    <mergeCell ref="F31:F32"/>
    <mergeCell ref="A48:J48"/>
    <mergeCell ref="A47:J47"/>
    <mergeCell ref="Q43:Q44"/>
    <mergeCell ref="P43:P44"/>
    <mergeCell ref="F43:F44"/>
    <mergeCell ref="Q41:Q42"/>
    <mergeCell ref="P41:P42"/>
    <mergeCell ref="O41:O42"/>
    <mergeCell ref="F41:F42"/>
    <mergeCell ref="G43:G44"/>
    <mergeCell ref="A45:M45"/>
    <mergeCell ref="A46:L46"/>
    <mergeCell ref="A43:A44"/>
    <mergeCell ref="B43:B44"/>
    <mergeCell ref="C43:C44"/>
    <mergeCell ref="D43:D44"/>
    <mergeCell ref="F39:F40"/>
    <mergeCell ref="Q37:Q38"/>
    <mergeCell ref="A37:A38"/>
    <mergeCell ref="B37:B38"/>
    <mergeCell ref="C37:C38"/>
    <mergeCell ref="D37:D38"/>
    <mergeCell ref="E37:E38"/>
    <mergeCell ref="A39:A40"/>
    <mergeCell ref="Q35:Q36"/>
    <mergeCell ref="P35:P36"/>
    <mergeCell ref="F35:F36"/>
    <mergeCell ref="G37:G38"/>
    <mergeCell ref="G39:G40"/>
    <mergeCell ref="E43:E44"/>
    <mergeCell ref="A41:A42"/>
    <mergeCell ref="B41:B42"/>
    <mergeCell ref="C41:C42"/>
    <mergeCell ref="D41:D42"/>
    <mergeCell ref="E41:E42"/>
    <mergeCell ref="G41:G42"/>
    <mergeCell ref="B39:B40"/>
    <mergeCell ref="C39:C40"/>
    <mergeCell ref="D39:D40"/>
    <mergeCell ref="E39:E40"/>
    <mergeCell ref="O43:O44"/>
    <mergeCell ref="Y14:Y15"/>
    <mergeCell ref="AB14:AB15"/>
    <mergeCell ref="AC14:AC15"/>
    <mergeCell ref="W14:W15"/>
    <mergeCell ref="AA14:AA15"/>
    <mergeCell ref="X14:X15"/>
    <mergeCell ref="E27:E28"/>
    <mergeCell ref="AD14:AD15"/>
    <mergeCell ref="AE14:AE15"/>
    <mergeCell ref="Z14:Z15"/>
    <mergeCell ref="R17:R18"/>
    <mergeCell ref="R19:R20"/>
    <mergeCell ref="O17:O18"/>
    <mergeCell ref="P17:P18"/>
    <mergeCell ref="Q17:Q18"/>
    <mergeCell ref="R21:R22"/>
    <mergeCell ref="R23:R24"/>
    <mergeCell ref="R25:R26"/>
    <mergeCell ref="G27:G28"/>
    <mergeCell ref="R27:R28"/>
    <mergeCell ref="F27:F28"/>
    <mergeCell ref="O19:O20"/>
    <mergeCell ref="E21:E22"/>
    <mergeCell ref="E23:E24"/>
    <mergeCell ref="G29:G30"/>
    <mergeCell ref="G31:G32"/>
    <mergeCell ref="F29:F30"/>
    <mergeCell ref="R37:R38"/>
    <mergeCell ref="R39:R40"/>
    <mergeCell ref="AD45:AK45"/>
    <mergeCell ref="R41:R42"/>
    <mergeCell ref="P33:P34"/>
    <mergeCell ref="Q33:Q34"/>
    <mergeCell ref="O35:O36"/>
    <mergeCell ref="F33:F34"/>
    <mergeCell ref="R29:R30"/>
    <mergeCell ref="R31:R32"/>
    <mergeCell ref="R33:R34"/>
    <mergeCell ref="R35:R36"/>
    <mergeCell ref="Q39:Q40"/>
    <mergeCell ref="P39:P40"/>
    <mergeCell ref="O39:O40"/>
    <mergeCell ref="P37:P38"/>
    <mergeCell ref="O37:O38"/>
    <mergeCell ref="F37:F38"/>
    <mergeCell ref="G33:G34"/>
    <mergeCell ref="G35:G36"/>
    <mergeCell ref="R43:R44"/>
    <mergeCell ref="A2:D3"/>
    <mergeCell ref="F14:F15"/>
    <mergeCell ref="A14:A15"/>
    <mergeCell ref="D14:D15"/>
    <mergeCell ref="A11:H11"/>
    <mergeCell ref="A12:H12"/>
    <mergeCell ref="A6:U6"/>
    <mergeCell ref="A8:U8"/>
    <mergeCell ref="T14:T15"/>
    <mergeCell ref="A10:H10"/>
    <mergeCell ref="G14:G15"/>
    <mergeCell ref="A4:N4"/>
    <mergeCell ref="U14:U15"/>
    <mergeCell ref="I14:S14"/>
    <mergeCell ref="I10:U10"/>
    <mergeCell ref="I11:U11"/>
    <mergeCell ref="I12:U12"/>
    <mergeCell ref="C14:C15"/>
    <mergeCell ref="B14:B15"/>
    <mergeCell ref="H14:H15"/>
    <mergeCell ref="E14:E15"/>
    <mergeCell ref="E25:E26"/>
    <mergeCell ref="F17:F18"/>
    <mergeCell ref="F25:F26"/>
    <mergeCell ref="F23:F24"/>
    <mergeCell ref="F21:F22"/>
    <mergeCell ref="F19:F20"/>
    <mergeCell ref="D25:D26"/>
    <mergeCell ref="G21:G22"/>
    <mergeCell ref="G23:G24"/>
    <mergeCell ref="G25:G26"/>
    <mergeCell ref="E19:E20"/>
    <mergeCell ref="G17:G18"/>
    <mergeCell ref="G19:G20"/>
    <mergeCell ref="E17:E18"/>
    <mergeCell ref="A17:A18"/>
    <mergeCell ref="B17:B18"/>
    <mergeCell ref="C17:C18"/>
    <mergeCell ref="D17:D18"/>
    <mergeCell ref="A21:A22"/>
    <mergeCell ref="A23:A24"/>
    <mergeCell ref="B23:B24"/>
    <mergeCell ref="B25:B26"/>
    <mergeCell ref="A25:A26"/>
    <mergeCell ref="A19:A20"/>
    <mergeCell ref="B19:B20"/>
    <mergeCell ref="C19:C20"/>
    <mergeCell ref="D19:D20"/>
    <mergeCell ref="D21:D22"/>
    <mergeCell ref="C21:C22"/>
    <mergeCell ref="B21:B22"/>
    <mergeCell ref="C23:C24"/>
    <mergeCell ref="D23:D24"/>
    <mergeCell ref="C25:C26"/>
    <mergeCell ref="A27:A28"/>
    <mergeCell ref="B27:B28"/>
    <mergeCell ref="C27:C28"/>
    <mergeCell ref="D27:D28"/>
    <mergeCell ref="D35:D36"/>
    <mergeCell ref="E35:E36"/>
    <mergeCell ref="A33:A34"/>
    <mergeCell ref="B33:B34"/>
    <mergeCell ref="C33:C34"/>
    <mergeCell ref="D33:D34"/>
    <mergeCell ref="A35:A36"/>
    <mergeCell ref="B35:B36"/>
    <mergeCell ref="C35:C36"/>
    <mergeCell ref="A31:A32"/>
    <mergeCell ref="B31:B32"/>
    <mergeCell ref="C31:C32"/>
    <mergeCell ref="D31:D32"/>
    <mergeCell ref="A29:A30"/>
    <mergeCell ref="B29:B30"/>
    <mergeCell ref="C29:C30"/>
    <mergeCell ref="D29:D30"/>
    <mergeCell ref="E31:E32"/>
    <mergeCell ref="E29:E30"/>
    <mergeCell ref="E33:E34"/>
    <mergeCell ref="S1:U1"/>
    <mergeCell ref="O33:O34"/>
    <mergeCell ref="O27:O28"/>
    <mergeCell ref="P27:P28"/>
    <mergeCell ref="Q27:Q28"/>
    <mergeCell ref="Q29:Q30"/>
    <mergeCell ref="P29:P30"/>
    <mergeCell ref="O29:O30"/>
    <mergeCell ref="O31:O32"/>
    <mergeCell ref="P31:P32"/>
    <mergeCell ref="Q31:Q32"/>
    <mergeCell ref="O21:O22"/>
    <mergeCell ref="P19:P20"/>
    <mergeCell ref="Q19:Q20"/>
    <mergeCell ref="P21:P22"/>
    <mergeCell ref="Q21:Q22"/>
    <mergeCell ref="O23:O24"/>
    <mergeCell ref="P23:P24"/>
    <mergeCell ref="Q23:Q24"/>
    <mergeCell ref="O25:O26"/>
    <mergeCell ref="P25:P26"/>
    <mergeCell ref="Q25:Q26"/>
  </mergeCells>
  <printOptions horizontalCentered="1" verticalCentered="1"/>
  <pageMargins left="0.25" right="0.25" top="0.75" bottom="0.75" header="0.3" footer="0.3"/>
  <pageSetup paperSize="9" scale="40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'Zdroj údajov'!$G$2:$G$85</xm:f>
          </x14:formula1>
          <xm:sqref>G17:G44</xm:sqref>
        </x14:dataValidation>
        <x14:dataValidation type="list" allowBlank="1" showInputMessage="1" showErrorMessage="1">
          <x14:formula1>
            <xm:f>'Zdroj údajov'!$A$2:$A$242</xm:f>
          </x14:formula1>
          <xm:sqref>T4</xm:sqref>
        </x14:dataValidation>
        <x14:dataValidation type="list" allowBlank="1" showInputMessage="1" showErrorMessage="1">
          <x14:formula1>
            <xm:f>'Zdroj údajov'!$B$2:$B$14</xm:f>
          </x14:formula1>
          <xm:sqref>K7</xm:sqref>
        </x14:dataValidation>
        <x14:dataValidation type="list" allowBlank="1" showInputMessage="1" showErrorMessage="1">
          <x14:formula1>
            <xm:f>'Zdroj údajov'!$F$2:$F$91</xm:f>
          </x14:formula1>
          <xm:sqref>D17 D19 D21 D23 D25 D27 D29 D31 D33 D35 D37 D39 D41 D43</xm:sqref>
        </x14:dataValidation>
        <x14:dataValidation type="list" allowBlank="1" showInputMessage="1" showErrorMessage="1">
          <x14:formula1>
            <xm:f>'Zdroj údajov'!$D$2:$D$12</xm:f>
          </x14:formula1>
          <xm:sqref>C17 C19 C21 C23 C25 C27 C29 C31 C33 C35 C37 C39 C41 C43</xm:sqref>
        </x14:dataValidation>
        <x14:dataValidation type="list" allowBlank="1" showInputMessage="1" showErrorMessage="1">
          <x14:formula1>
            <xm:f>'Zdroj údajov'!$K$2:$K$3</xm:f>
          </x14:formula1>
          <xm:sqref>Z17:Z44</xm:sqref>
        </x14:dataValidation>
        <x14:dataValidation type="list" allowBlank="1" showInputMessage="1" showErrorMessage="1">
          <x14:formula1>
            <xm:f>'Zdroj údajov'!$A$2:$A$151</xm:f>
          </x14:formula1>
          <xm:sqref>O4</xm:sqref>
        </x14:dataValidation>
        <x14:dataValidation type="list" allowBlank="1" showInputMessage="1" showErrorMessage="1">
          <x14:formula1>
            <xm:f>'Zdroj údajov'!$C$2:$C$12</xm:f>
          </x14:formula1>
          <xm:sqref>L7</xm:sqref>
        </x14:dataValidation>
        <x14:dataValidation type="list" allowBlank="1" showInputMessage="1" showErrorMessage="1">
          <x14:formula1>
            <xm:f>'Zdroj údajov'!$E$2:$E$7</xm:f>
          </x14:formula1>
          <xm:sqref>E17:E44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view="pageBreakPreview" topLeftCell="A40" zoomScale="130" zoomScaleNormal="100" zoomScaleSheetLayoutView="130" workbookViewId="0">
      <selection activeCell="A47" sqref="A47:XFD47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5" t="s">
        <v>34</v>
      </c>
      <c r="B1" s="118"/>
      <c r="C1" s="118"/>
      <c r="D1" s="118"/>
      <c r="E1" s="118"/>
      <c r="F1" s="118"/>
      <c r="G1" s="118"/>
      <c r="H1" s="118"/>
      <c r="I1" s="118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20" t="s">
        <v>369</v>
      </c>
      <c r="B3" s="220"/>
      <c r="C3" s="220"/>
      <c r="D3" s="220"/>
      <c r="E3" s="220"/>
      <c r="F3" s="220"/>
      <c r="G3" s="220"/>
      <c r="H3" s="220"/>
      <c r="I3" s="220"/>
      <c r="L3" s="93"/>
      <c r="M3" s="93"/>
      <c r="N3" s="93"/>
      <c r="O3" s="93"/>
      <c r="P3" s="93"/>
      <c r="Q3" s="93"/>
      <c r="R3" s="93"/>
      <c r="S3" s="93"/>
      <c r="T3" s="93"/>
    </row>
    <row r="4" spans="1:20" ht="92.25" customHeight="1" x14ac:dyDescent="0.25">
      <c r="A4" s="220" t="s">
        <v>35</v>
      </c>
      <c r="B4" s="220"/>
      <c r="C4" s="220"/>
      <c r="D4" s="220"/>
      <c r="E4" s="220"/>
      <c r="F4" s="220"/>
      <c r="G4" s="220"/>
      <c r="H4" s="220"/>
      <c r="I4" s="220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2.75" customHeight="1" thickBot="1" x14ac:dyDescent="0.3">
      <c r="A5" s="220"/>
      <c r="B5" s="220"/>
      <c r="C5" s="220"/>
      <c r="D5" s="220"/>
      <c r="E5" s="220"/>
      <c r="F5" s="220"/>
      <c r="G5" s="220"/>
      <c r="H5" s="220"/>
      <c r="I5" s="220"/>
      <c r="L5" s="93"/>
      <c r="M5" s="93"/>
      <c r="N5" s="93"/>
      <c r="O5" s="93"/>
      <c r="P5" s="93"/>
      <c r="Q5" s="93"/>
      <c r="R5" s="93"/>
      <c r="S5" s="93"/>
      <c r="T5" s="93"/>
    </row>
    <row r="6" spans="1:20" ht="34.5" customHeight="1" thickBot="1" x14ac:dyDescent="0.3">
      <c r="A6" s="216" t="s">
        <v>36</v>
      </c>
      <c r="B6" s="217"/>
      <c r="C6" s="217"/>
      <c r="D6" s="217"/>
      <c r="E6" s="217"/>
      <c r="F6" s="217"/>
      <c r="G6" s="217"/>
      <c r="H6" s="217"/>
      <c r="I6" s="218"/>
      <c r="L6" s="93"/>
      <c r="M6" s="93"/>
      <c r="N6" s="93"/>
      <c r="O6" s="93"/>
      <c r="P6" s="93"/>
      <c r="Q6" s="93"/>
      <c r="R6" s="93"/>
      <c r="S6" s="93"/>
      <c r="T6" s="93"/>
    </row>
    <row r="7" spans="1:20" ht="30" customHeight="1" x14ac:dyDescent="0.25">
      <c r="A7" s="225" t="s">
        <v>37</v>
      </c>
      <c r="B7" s="225"/>
      <c r="C7" s="225"/>
      <c r="D7" s="225"/>
      <c r="E7" s="225"/>
      <c r="F7" s="225"/>
      <c r="G7" s="225"/>
      <c r="H7" s="225"/>
      <c r="I7" s="225"/>
      <c r="L7" s="39"/>
      <c r="M7" s="39"/>
      <c r="N7" s="39"/>
      <c r="O7" s="39"/>
      <c r="P7" s="39"/>
      <c r="Q7" s="39"/>
      <c r="R7" s="39"/>
      <c r="S7" s="39"/>
      <c r="T7" s="39"/>
    </row>
    <row r="8" spans="1:20" ht="31.5" customHeight="1" x14ac:dyDescent="0.25">
      <c r="A8" s="220" t="s">
        <v>38</v>
      </c>
      <c r="B8" s="220"/>
      <c r="C8" s="220"/>
      <c r="D8" s="220"/>
      <c r="E8" s="220"/>
      <c r="F8" s="220"/>
      <c r="G8" s="220"/>
      <c r="H8" s="220"/>
      <c r="I8" s="220"/>
      <c r="L8" s="93"/>
      <c r="M8" s="93"/>
      <c r="N8" s="93"/>
      <c r="O8" s="93"/>
      <c r="P8" s="93"/>
      <c r="Q8" s="93"/>
      <c r="R8" s="93"/>
      <c r="S8" s="93"/>
      <c r="T8" s="93"/>
    </row>
    <row r="9" spans="1:20" ht="17.25" customHeight="1" x14ac:dyDescent="0.25">
      <c r="A9" s="220" t="s">
        <v>370</v>
      </c>
      <c r="B9" s="220"/>
      <c r="C9" s="220"/>
      <c r="D9" s="220"/>
      <c r="E9" s="220"/>
      <c r="F9" s="220"/>
      <c r="G9" s="220"/>
      <c r="H9" s="220"/>
      <c r="I9" s="220"/>
      <c r="L9" s="93"/>
      <c r="M9" s="93"/>
      <c r="N9" s="93"/>
      <c r="O9" s="93"/>
      <c r="P9" s="93"/>
      <c r="Q9" s="93"/>
      <c r="R9" s="93"/>
      <c r="S9" s="93"/>
      <c r="T9" s="93"/>
    </row>
    <row r="10" spans="1:20" ht="18" customHeight="1" x14ac:dyDescent="0.25">
      <c r="A10" s="221" t="s">
        <v>375</v>
      </c>
      <c r="B10" s="221"/>
      <c r="C10" s="221"/>
      <c r="D10" s="221"/>
      <c r="E10" s="221"/>
      <c r="F10" s="221"/>
      <c r="G10" s="221"/>
      <c r="H10" s="221"/>
      <c r="I10" s="221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32.25" customHeight="1" x14ac:dyDescent="0.25">
      <c r="A11" s="222" t="s">
        <v>39</v>
      </c>
      <c r="B11" s="222"/>
      <c r="C11" s="222"/>
      <c r="D11" s="222"/>
      <c r="E11" s="222"/>
      <c r="F11" s="222"/>
      <c r="G11" s="222"/>
      <c r="H11" s="222"/>
      <c r="I11" s="222"/>
      <c r="L11" s="93"/>
      <c r="M11" s="93"/>
      <c r="N11" s="93"/>
      <c r="O11" s="93"/>
      <c r="P11" s="93"/>
      <c r="Q11" s="93"/>
      <c r="R11" s="93"/>
      <c r="S11" s="93"/>
      <c r="T11" s="93"/>
    </row>
    <row r="12" spans="1:20" ht="20.100000000000001" customHeight="1" x14ac:dyDescent="0.25">
      <c r="A12" s="222" t="s">
        <v>40</v>
      </c>
      <c r="B12" s="222"/>
      <c r="C12" s="222"/>
      <c r="D12" s="222"/>
      <c r="E12" s="222"/>
      <c r="F12" s="222"/>
      <c r="G12" s="222"/>
      <c r="H12" s="222"/>
      <c r="I12" s="222"/>
      <c r="L12" s="93"/>
      <c r="M12" s="93"/>
      <c r="N12" s="93"/>
      <c r="O12" s="93"/>
      <c r="P12" s="93"/>
      <c r="Q12" s="93"/>
      <c r="R12" s="93"/>
      <c r="S12" s="93"/>
      <c r="T12" s="93"/>
    </row>
    <row r="13" spans="1:20" ht="45" customHeight="1" x14ac:dyDescent="0.25">
      <c r="A13" s="220" t="s">
        <v>41</v>
      </c>
      <c r="B13" s="220"/>
      <c r="C13" s="220"/>
      <c r="D13" s="220"/>
      <c r="E13" s="220"/>
      <c r="F13" s="220"/>
      <c r="G13" s="220"/>
      <c r="H13" s="220"/>
      <c r="I13" s="220"/>
      <c r="L13" s="93"/>
      <c r="M13" s="93"/>
      <c r="N13" s="93"/>
      <c r="O13" s="93"/>
      <c r="P13" s="93"/>
      <c r="Q13" s="93"/>
      <c r="R13" s="93"/>
      <c r="S13" s="93"/>
      <c r="T13" s="93"/>
    </row>
    <row r="14" spans="1:20" ht="19.5" customHeight="1" x14ac:dyDescent="0.25">
      <c r="A14" s="222" t="s">
        <v>376</v>
      </c>
      <c r="B14" s="222"/>
      <c r="C14" s="222"/>
      <c r="D14" s="222"/>
      <c r="E14" s="222"/>
      <c r="F14" s="222"/>
      <c r="G14" s="222"/>
      <c r="H14" s="222"/>
      <c r="I14" s="222"/>
      <c r="L14" s="93"/>
      <c r="M14" s="93"/>
      <c r="N14" s="93"/>
      <c r="O14" s="93"/>
      <c r="P14" s="93"/>
      <c r="Q14" s="93"/>
      <c r="R14" s="93"/>
      <c r="S14" s="93"/>
      <c r="T14" s="93"/>
    </row>
    <row r="15" spans="1:20" ht="40.5" customHeight="1" x14ac:dyDescent="0.25">
      <c r="A15" s="224" t="s">
        <v>377</v>
      </c>
      <c r="B15" s="224"/>
      <c r="C15" s="224"/>
      <c r="D15" s="224"/>
      <c r="E15" s="224"/>
      <c r="F15" s="224"/>
      <c r="G15" s="224"/>
      <c r="H15" s="224"/>
      <c r="I15" s="224"/>
      <c r="L15" s="95"/>
      <c r="M15" s="95"/>
      <c r="N15" s="95"/>
      <c r="O15" s="95"/>
      <c r="P15" s="95"/>
      <c r="Q15" s="95"/>
      <c r="R15" s="95"/>
      <c r="S15" s="95"/>
      <c r="T15" s="95"/>
    </row>
    <row r="16" spans="1:20" ht="30" customHeight="1" x14ac:dyDescent="0.25">
      <c r="A16" s="118"/>
      <c r="B16" s="220" t="s">
        <v>42</v>
      </c>
      <c r="C16" s="220"/>
      <c r="D16" s="220"/>
      <c r="E16" s="220"/>
      <c r="F16" s="220"/>
      <c r="G16" s="220"/>
      <c r="H16" s="220"/>
      <c r="I16" s="220"/>
      <c r="L16" s="40"/>
      <c r="M16" s="93"/>
      <c r="N16" s="93"/>
      <c r="O16" s="93"/>
      <c r="P16" s="93"/>
      <c r="Q16" s="93"/>
      <c r="R16" s="93"/>
      <c r="S16" s="93"/>
      <c r="T16" s="93"/>
    </row>
    <row r="17" spans="1:20" ht="30.75" customHeight="1" x14ac:dyDescent="0.25">
      <c r="A17" s="118"/>
      <c r="B17" s="220" t="s">
        <v>43</v>
      </c>
      <c r="C17" s="220"/>
      <c r="D17" s="220"/>
      <c r="E17" s="220"/>
      <c r="F17" s="220"/>
      <c r="G17" s="220"/>
      <c r="H17" s="220"/>
      <c r="I17" s="220"/>
      <c r="L17" s="40"/>
      <c r="M17" s="93"/>
      <c r="N17" s="93"/>
      <c r="O17" s="93"/>
      <c r="P17" s="93"/>
      <c r="Q17" s="93"/>
      <c r="R17" s="93"/>
      <c r="S17" s="93"/>
      <c r="T17" s="93"/>
    </row>
    <row r="18" spans="1:20" ht="29.25" customHeight="1" x14ac:dyDescent="0.25">
      <c r="A18" s="118"/>
      <c r="B18" s="220" t="s">
        <v>44</v>
      </c>
      <c r="C18" s="220"/>
      <c r="D18" s="220"/>
      <c r="E18" s="220"/>
      <c r="F18" s="220"/>
      <c r="G18" s="220"/>
      <c r="H18" s="220"/>
      <c r="I18" s="220"/>
      <c r="L18" s="40"/>
      <c r="M18" s="93"/>
      <c r="N18" s="93"/>
      <c r="O18" s="93"/>
      <c r="P18" s="93"/>
      <c r="Q18" s="93"/>
      <c r="R18" s="93"/>
      <c r="S18" s="93"/>
      <c r="T18" s="93"/>
    </row>
    <row r="19" spans="1:20" ht="30" customHeight="1" x14ac:dyDescent="0.25">
      <c r="A19" s="118"/>
      <c r="B19" s="220" t="s">
        <v>45</v>
      </c>
      <c r="C19" s="220"/>
      <c r="D19" s="220"/>
      <c r="E19" s="220"/>
      <c r="F19" s="220"/>
      <c r="G19" s="220"/>
      <c r="H19" s="220"/>
      <c r="I19" s="220"/>
      <c r="L19" s="40"/>
      <c r="M19" s="93"/>
      <c r="N19" s="93"/>
      <c r="O19" s="93"/>
      <c r="P19" s="93"/>
      <c r="Q19" s="93"/>
      <c r="R19" s="93"/>
      <c r="S19" s="93"/>
      <c r="T19" s="93"/>
    </row>
    <row r="20" spans="1:20" ht="30.75" customHeight="1" x14ac:dyDescent="0.25">
      <c r="A20" s="118"/>
      <c r="B20" s="220" t="s">
        <v>46</v>
      </c>
      <c r="C20" s="220"/>
      <c r="D20" s="220"/>
      <c r="E20" s="220"/>
      <c r="F20" s="220"/>
      <c r="G20" s="220"/>
      <c r="H20" s="220"/>
      <c r="I20" s="220"/>
      <c r="L20" s="40"/>
      <c r="M20" s="93"/>
      <c r="N20" s="93"/>
      <c r="O20" s="93"/>
      <c r="P20" s="93"/>
      <c r="Q20" s="93"/>
      <c r="R20" s="93"/>
      <c r="S20" s="93"/>
      <c r="T20" s="93"/>
    </row>
    <row r="21" spans="1:20" ht="30" customHeight="1" x14ac:dyDescent="0.25">
      <c r="A21" s="118"/>
      <c r="B21" s="220" t="s">
        <v>47</v>
      </c>
      <c r="C21" s="220"/>
      <c r="D21" s="220"/>
      <c r="E21" s="220"/>
      <c r="F21" s="220"/>
      <c r="G21" s="220"/>
      <c r="H21" s="220"/>
      <c r="I21" s="220"/>
      <c r="L21" s="40"/>
      <c r="M21" s="93"/>
      <c r="N21" s="93"/>
      <c r="O21" s="93"/>
      <c r="P21" s="93"/>
      <c r="Q21" s="93"/>
      <c r="R21" s="93"/>
      <c r="S21" s="93"/>
      <c r="T21" s="93"/>
    </row>
    <row r="22" spans="1:20" ht="17.25" customHeight="1" x14ac:dyDescent="0.25">
      <c r="A22" s="118"/>
      <c r="B22" s="220" t="s">
        <v>48</v>
      </c>
      <c r="C22" s="220"/>
      <c r="D22" s="220"/>
      <c r="E22" s="220"/>
      <c r="F22" s="220"/>
      <c r="G22" s="220"/>
      <c r="H22" s="220"/>
      <c r="I22" s="220"/>
      <c r="L22" s="40"/>
      <c r="M22" s="93"/>
      <c r="N22" s="93"/>
      <c r="O22" s="93"/>
      <c r="P22" s="93"/>
      <c r="Q22" s="93"/>
      <c r="R22" s="93"/>
      <c r="S22" s="93"/>
      <c r="T22" s="93"/>
    </row>
    <row r="23" spans="1:20" ht="20.25" customHeight="1" x14ac:dyDescent="0.25">
      <c r="A23" s="118"/>
      <c r="B23" s="220" t="s">
        <v>49</v>
      </c>
      <c r="C23" s="220"/>
      <c r="D23" s="220"/>
      <c r="E23" s="220"/>
      <c r="F23" s="220"/>
      <c r="G23" s="220"/>
      <c r="H23" s="220"/>
      <c r="I23" s="220"/>
      <c r="L23" s="40"/>
      <c r="M23" s="93"/>
      <c r="N23" s="93"/>
      <c r="O23" s="93"/>
      <c r="P23" s="93"/>
      <c r="Q23" s="93"/>
      <c r="R23" s="93"/>
      <c r="S23" s="93"/>
      <c r="T23" s="93"/>
    </row>
    <row r="24" spans="1:20" ht="32.25" customHeight="1" x14ac:dyDescent="0.25">
      <c r="A24" s="118"/>
      <c r="B24" s="220" t="s">
        <v>50</v>
      </c>
      <c r="C24" s="220"/>
      <c r="D24" s="220"/>
      <c r="E24" s="220"/>
      <c r="F24" s="220"/>
      <c r="G24" s="220"/>
      <c r="H24" s="220"/>
      <c r="I24" s="220"/>
      <c r="L24" s="40"/>
      <c r="M24" s="93"/>
      <c r="N24" s="93"/>
      <c r="O24" s="93"/>
      <c r="P24" s="93"/>
      <c r="Q24" s="93"/>
      <c r="R24" s="93"/>
      <c r="S24" s="93"/>
      <c r="T24" s="93"/>
    </row>
    <row r="25" spans="1:20" ht="28.5" customHeight="1" x14ac:dyDescent="0.25">
      <c r="A25" s="118"/>
      <c r="B25" s="220" t="s">
        <v>51</v>
      </c>
      <c r="C25" s="220"/>
      <c r="D25" s="220"/>
      <c r="E25" s="220"/>
      <c r="F25" s="220"/>
      <c r="G25" s="220"/>
      <c r="H25" s="220"/>
      <c r="I25" s="220"/>
      <c r="L25" s="40"/>
      <c r="M25" s="93"/>
      <c r="N25" s="93"/>
      <c r="O25" s="93"/>
      <c r="P25" s="93"/>
      <c r="Q25" s="93"/>
      <c r="R25" s="93"/>
      <c r="S25" s="93"/>
      <c r="T25" s="93"/>
    </row>
    <row r="26" spans="1:20" ht="28.5" customHeight="1" x14ac:dyDescent="0.25">
      <c r="A26" s="118"/>
      <c r="B26" s="219" t="s">
        <v>52</v>
      </c>
      <c r="C26" s="219"/>
      <c r="D26" s="219"/>
      <c r="E26" s="219"/>
      <c r="F26" s="219"/>
      <c r="G26" s="219"/>
      <c r="H26" s="219"/>
      <c r="I26" s="219"/>
      <c r="L26" s="40"/>
      <c r="M26" s="96"/>
      <c r="N26" s="96"/>
      <c r="O26" s="96"/>
      <c r="P26" s="96"/>
      <c r="Q26" s="96"/>
      <c r="R26" s="96"/>
      <c r="S26" s="96"/>
      <c r="T26" s="96"/>
    </row>
    <row r="27" spans="1:20" ht="217.5" customHeight="1" x14ac:dyDescent="0.25">
      <c r="A27" s="222" t="s">
        <v>53</v>
      </c>
      <c r="B27" s="222"/>
      <c r="C27" s="222"/>
      <c r="D27" s="222"/>
      <c r="E27" s="222"/>
      <c r="F27" s="222"/>
      <c r="G27" s="222"/>
      <c r="H27" s="222"/>
      <c r="I27" s="222"/>
      <c r="L27" s="93"/>
      <c r="M27" s="93"/>
      <c r="N27" s="93"/>
      <c r="O27" s="93"/>
      <c r="P27" s="93"/>
      <c r="Q27" s="93"/>
      <c r="R27" s="93"/>
      <c r="S27" s="93"/>
      <c r="T27" s="93"/>
    </row>
    <row r="28" spans="1:20" ht="31.5" customHeight="1" x14ac:dyDescent="0.25">
      <c r="A28" s="219" t="s">
        <v>54</v>
      </c>
      <c r="B28" s="219"/>
      <c r="C28" s="219"/>
      <c r="D28" s="219"/>
      <c r="E28" s="219"/>
      <c r="F28" s="219"/>
      <c r="G28" s="219"/>
      <c r="H28" s="219"/>
      <c r="I28" s="219"/>
      <c r="L28" s="94"/>
      <c r="M28" s="94"/>
      <c r="N28" s="94"/>
      <c r="O28" s="94"/>
      <c r="P28" s="94"/>
      <c r="Q28" s="94"/>
      <c r="R28" s="94"/>
      <c r="S28" s="94"/>
      <c r="T28" s="94"/>
    </row>
    <row r="29" spans="1:20" x14ac:dyDescent="0.25">
      <c r="A29" s="118"/>
      <c r="B29" s="118" t="s">
        <v>55</v>
      </c>
      <c r="C29" s="118"/>
      <c r="D29" s="118"/>
      <c r="E29" s="118"/>
      <c r="F29" s="118"/>
      <c r="G29" s="118"/>
      <c r="H29" s="118"/>
      <c r="I29" s="118"/>
      <c r="L29" s="40"/>
      <c r="M29" s="40"/>
      <c r="N29" s="40"/>
      <c r="O29" s="40"/>
      <c r="P29" s="40"/>
      <c r="Q29" s="40"/>
      <c r="R29" s="40"/>
      <c r="S29" s="40"/>
      <c r="T29" s="40"/>
    </row>
    <row r="30" spans="1:20" x14ac:dyDescent="0.25">
      <c r="A30" s="118"/>
      <c r="B30" s="118" t="s">
        <v>56</v>
      </c>
      <c r="C30" s="118"/>
      <c r="D30" s="118"/>
      <c r="E30" s="118"/>
      <c r="F30" s="118"/>
      <c r="G30" s="118"/>
      <c r="H30" s="118"/>
      <c r="I30" s="118"/>
      <c r="L30" s="40"/>
      <c r="M30" s="40"/>
      <c r="N30" s="40"/>
      <c r="O30" s="40"/>
      <c r="P30" s="40"/>
      <c r="Q30" s="40"/>
      <c r="R30" s="40"/>
      <c r="S30" s="40"/>
      <c r="T30" s="40"/>
    </row>
    <row r="31" spans="1:20" s="119" customFormat="1" x14ac:dyDescent="0.25">
      <c r="B31" s="119" t="s">
        <v>378</v>
      </c>
    </row>
    <row r="32" spans="1:20" s="119" customFormat="1" x14ac:dyDescent="0.25">
      <c r="B32" s="119" t="s">
        <v>379</v>
      </c>
    </row>
    <row r="33" spans="1:20" ht="51.75" customHeight="1" x14ac:dyDescent="0.25">
      <c r="A33" s="226" t="s">
        <v>57</v>
      </c>
      <c r="B33" s="226"/>
      <c r="C33" s="226"/>
      <c r="D33" s="226"/>
      <c r="E33" s="226"/>
      <c r="F33" s="226"/>
      <c r="G33" s="226"/>
      <c r="H33" s="226"/>
      <c r="I33" s="226"/>
      <c r="L33" s="94"/>
      <c r="M33" s="94"/>
      <c r="N33" s="94"/>
      <c r="O33" s="94"/>
      <c r="P33" s="94"/>
      <c r="Q33" s="94"/>
      <c r="R33" s="94"/>
      <c r="S33" s="94"/>
      <c r="T33" s="94"/>
    </row>
    <row r="34" spans="1:20" ht="123" customHeight="1" x14ac:dyDescent="0.25">
      <c r="A34" s="220" t="s">
        <v>58</v>
      </c>
      <c r="B34" s="220"/>
      <c r="C34" s="220"/>
      <c r="D34" s="220"/>
      <c r="E34" s="220"/>
      <c r="F34" s="220"/>
      <c r="G34" s="220"/>
      <c r="H34" s="220"/>
      <c r="I34" s="220"/>
      <c r="L34" s="93"/>
      <c r="M34" s="93"/>
      <c r="N34" s="93"/>
      <c r="O34" s="93"/>
      <c r="P34" s="93"/>
      <c r="Q34" s="93"/>
      <c r="R34" s="93"/>
      <c r="S34" s="93"/>
      <c r="T34" s="93"/>
    </row>
    <row r="35" spans="1:20" ht="219" customHeight="1" x14ac:dyDescent="0.25">
      <c r="A35" s="222" t="s">
        <v>380</v>
      </c>
      <c r="B35" s="222"/>
      <c r="C35" s="222"/>
      <c r="D35" s="222"/>
      <c r="E35" s="222"/>
      <c r="F35" s="222"/>
      <c r="G35" s="222"/>
      <c r="H35" s="222"/>
      <c r="I35" s="222"/>
      <c r="L35" s="93"/>
      <c r="M35" s="93"/>
      <c r="N35" s="93"/>
      <c r="O35" s="93"/>
      <c r="P35" s="93"/>
      <c r="Q35" s="93"/>
      <c r="R35" s="93"/>
      <c r="S35" s="93"/>
      <c r="T35" s="93"/>
    </row>
    <row r="36" spans="1:20" ht="47.45" customHeight="1" x14ac:dyDescent="0.25">
      <c r="A36" s="220" t="s">
        <v>371</v>
      </c>
      <c r="B36" s="220"/>
      <c r="C36" s="220"/>
      <c r="D36" s="220"/>
      <c r="E36" s="220"/>
      <c r="F36" s="220"/>
      <c r="G36" s="220"/>
      <c r="H36" s="220"/>
      <c r="I36" s="220"/>
      <c r="L36" s="93"/>
      <c r="M36" s="93"/>
      <c r="N36" s="93"/>
      <c r="O36" s="93"/>
      <c r="P36" s="93"/>
      <c r="Q36" s="93"/>
      <c r="R36" s="93"/>
      <c r="S36" s="93"/>
      <c r="T36" s="93"/>
    </row>
    <row r="37" spans="1:20" ht="82.5" customHeight="1" x14ac:dyDescent="0.25">
      <c r="A37" s="220" t="s">
        <v>59</v>
      </c>
      <c r="B37" s="220"/>
      <c r="C37" s="220"/>
      <c r="D37" s="220"/>
      <c r="E37" s="220"/>
      <c r="F37" s="220"/>
      <c r="G37" s="220"/>
      <c r="H37" s="220"/>
      <c r="I37" s="220"/>
      <c r="L37" s="93"/>
      <c r="M37" s="93"/>
      <c r="N37" s="93"/>
      <c r="O37" s="93"/>
      <c r="P37" s="93"/>
      <c r="Q37" s="93"/>
      <c r="R37" s="93"/>
      <c r="S37" s="93"/>
      <c r="T37" s="93"/>
    </row>
    <row r="38" spans="1:20" ht="170.25" customHeight="1" x14ac:dyDescent="0.25">
      <c r="A38" s="220" t="s">
        <v>60</v>
      </c>
      <c r="B38" s="220"/>
      <c r="C38" s="220"/>
      <c r="D38" s="220"/>
      <c r="E38" s="220"/>
      <c r="F38" s="220"/>
      <c r="G38" s="220"/>
      <c r="H38" s="220"/>
      <c r="I38" s="220"/>
      <c r="L38" s="93"/>
      <c r="M38" s="93"/>
      <c r="N38" s="93"/>
      <c r="O38" s="93"/>
      <c r="P38" s="93"/>
      <c r="Q38" s="93"/>
      <c r="R38" s="93"/>
      <c r="S38" s="93"/>
      <c r="T38" s="93"/>
    </row>
    <row r="39" spans="1:20" ht="16.5" customHeight="1" x14ac:dyDescent="0.25">
      <c r="A39" s="219" t="s">
        <v>61</v>
      </c>
      <c r="B39" s="219"/>
      <c r="C39" s="219"/>
      <c r="D39" s="219"/>
      <c r="E39" s="219"/>
      <c r="F39" s="219"/>
      <c r="G39" s="219"/>
      <c r="H39" s="219"/>
      <c r="I39" s="219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45.6" customHeight="1" x14ac:dyDescent="0.25">
      <c r="A40" s="221" t="s">
        <v>62</v>
      </c>
      <c r="B40" s="221"/>
      <c r="C40" s="221"/>
      <c r="D40" s="221"/>
      <c r="E40" s="221"/>
      <c r="F40" s="221"/>
      <c r="G40" s="221"/>
      <c r="H40" s="221"/>
      <c r="I40" s="221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45.6" customHeight="1" x14ac:dyDescent="0.25">
      <c r="A41" s="221" t="s">
        <v>63</v>
      </c>
      <c r="B41" s="221"/>
      <c r="C41" s="221"/>
      <c r="D41" s="221"/>
      <c r="E41" s="221"/>
      <c r="F41" s="221"/>
      <c r="G41" s="221"/>
      <c r="H41" s="221"/>
      <c r="I41" s="221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29.1" customHeight="1" x14ac:dyDescent="0.25">
      <c r="A42" s="219" t="s">
        <v>64</v>
      </c>
      <c r="B42" s="219"/>
      <c r="C42" s="219"/>
      <c r="D42" s="219"/>
      <c r="E42" s="219"/>
      <c r="F42" s="219"/>
      <c r="G42" s="219"/>
      <c r="H42" s="219"/>
      <c r="I42" s="219"/>
      <c r="L42" s="94"/>
      <c r="M42" s="94"/>
      <c r="N42" s="94"/>
      <c r="O42" s="94"/>
      <c r="P42" s="94"/>
      <c r="Q42" s="94"/>
      <c r="R42" s="94"/>
      <c r="S42" s="94"/>
      <c r="T42" s="94"/>
    </row>
    <row r="43" spans="1:20" ht="32.1" customHeight="1" x14ac:dyDescent="0.25">
      <c r="A43" s="219" t="s">
        <v>65</v>
      </c>
      <c r="B43" s="219"/>
      <c r="C43" s="219"/>
      <c r="D43" s="219"/>
      <c r="E43" s="219"/>
      <c r="F43" s="219"/>
      <c r="G43" s="219"/>
      <c r="H43" s="219"/>
      <c r="I43" s="219"/>
      <c r="L43" s="94"/>
      <c r="M43" s="94"/>
      <c r="N43" s="94"/>
      <c r="O43" s="94"/>
      <c r="P43" s="94"/>
      <c r="Q43" s="94"/>
      <c r="R43" s="94"/>
      <c r="S43" s="94"/>
      <c r="T43" s="94"/>
    </row>
    <row r="44" spans="1:20" s="119" customFormat="1" ht="57" customHeight="1" x14ac:dyDescent="0.25">
      <c r="A44" s="221" t="s">
        <v>381</v>
      </c>
      <c r="B44" s="221"/>
      <c r="C44" s="221"/>
      <c r="D44" s="221"/>
      <c r="E44" s="221"/>
      <c r="F44" s="221"/>
      <c r="G44" s="221"/>
      <c r="H44" s="221"/>
      <c r="I44" s="221"/>
      <c r="L44" s="124"/>
      <c r="M44" s="124"/>
      <c r="N44" s="124"/>
      <c r="O44" s="124"/>
      <c r="P44" s="124"/>
      <c r="Q44" s="124"/>
      <c r="R44" s="124"/>
      <c r="S44" s="124"/>
      <c r="T44" s="124"/>
    </row>
    <row r="45" spans="1:20" s="119" customFormat="1" ht="75" customHeight="1" x14ac:dyDescent="0.25">
      <c r="A45" s="221" t="s">
        <v>382</v>
      </c>
      <c r="B45" s="221"/>
      <c r="C45" s="221"/>
      <c r="D45" s="221"/>
      <c r="E45" s="221"/>
      <c r="F45" s="221"/>
      <c r="G45" s="221"/>
      <c r="H45" s="221"/>
      <c r="I45" s="221"/>
      <c r="L45" s="124"/>
      <c r="M45" s="124"/>
      <c r="N45" s="124"/>
      <c r="O45" s="124"/>
      <c r="P45" s="124"/>
      <c r="Q45" s="124"/>
      <c r="R45" s="124"/>
      <c r="S45" s="124"/>
      <c r="T45" s="124"/>
    </row>
    <row r="46" spans="1:20" ht="105" customHeight="1" x14ac:dyDescent="0.25">
      <c r="A46" s="223" t="s">
        <v>66</v>
      </c>
      <c r="B46" s="223"/>
      <c r="C46" s="223"/>
      <c r="D46" s="223"/>
      <c r="E46" s="223"/>
      <c r="F46" s="223"/>
      <c r="G46" s="223"/>
      <c r="H46" s="223"/>
      <c r="I46" s="223"/>
      <c r="L46" s="94"/>
      <c r="M46" s="94"/>
      <c r="N46" s="94"/>
      <c r="O46" s="94"/>
      <c r="P46" s="94"/>
      <c r="Q46" s="94"/>
      <c r="R46" s="94"/>
      <c r="S46" s="94"/>
      <c r="T46" s="94"/>
    </row>
    <row r="47" spans="1:20" s="23" customFormat="1" ht="77.099999999999994" customHeight="1" x14ac:dyDescent="0.25">
      <c r="A47" s="227" t="s">
        <v>67</v>
      </c>
      <c r="B47" s="227"/>
      <c r="C47" s="227"/>
      <c r="D47" s="227"/>
      <c r="E47" s="227"/>
      <c r="F47" s="227"/>
      <c r="G47" s="227"/>
      <c r="H47" s="227"/>
      <c r="I47" s="227"/>
      <c r="L47" s="93"/>
      <c r="M47" s="93"/>
      <c r="N47" s="93"/>
      <c r="O47" s="93"/>
      <c r="P47" s="93"/>
      <c r="Q47" s="93"/>
      <c r="R47" s="93"/>
      <c r="S47" s="93"/>
      <c r="T47" s="93"/>
    </row>
    <row r="48" spans="1:20" s="23" customFormat="1" ht="30.6" customHeight="1" x14ac:dyDescent="0.25">
      <c r="A48" s="227" t="s">
        <v>68</v>
      </c>
      <c r="B48" s="227"/>
      <c r="C48" s="227"/>
      <c r="D48" s="227"/>
      <c r="E48" s="227"/>
      <c r="F48" s="227"/>
      <c r="G48" s="227"/>
      <c r="H48" s="227"/>
      <c r="I48" s="227"/>
      <c r="L48" s="93"/>
      <c r="M48" s="93"/>
      <c r="N48" s="93"/>
      <c r="O48" s="93"/>
      <c r="P48" s="93"/>
      <c r="Q48" s="93"/>
      <c r="R48" s="93"/>
      <c r="S48" s="93"/>
      <c r="T48" s="93"/>
    </row>
    <row r="49" spans="1:20" ht="27.95" customHeight="1" x14ac:dyDescent="0.25">
      <c r="A49" s="228" t="s">
        <v>69</v>
      </c>
      <c r="B49" s="228"/>
      <c r="C49" s="228"/>
      <c r="D49" s="228"/>
      <c r="E49" s="228"/>
      <c r="F49" s="228"/>
      <c r="G49" s="228"/>
      <c r="H49" s="228"/>
      <c r="I49" s="228"/>
      <c r="L49" s="96"/>
      <c r="M49" s="96"/>
      <c r="N49" s="96"/>
      <c r="O49" s="96"/>
      <c r="P49" s="96"/>
      <c r="Q49" s="96"/>
      <c r="R49" s="96"/>
      <c r="S49" s="96"/>
      <c r="T49" s="96"/>
    </row>
    <row r="50" spans="1:20" ht="18" customHeight="1" x14ac:dyDescent="0.25">
      <c r="A50" s="229" t="s">
        <v>70</v>
      </c>
      <c r="B50" s="229"/>
      <c r="C50" s="229"/>
      <c r="D50" s="229"/>
      <c r="E50" s="229"/>
      <c r="F50" s="229"/>
      <c r="G50" s="229"/>
      <c r="H50" s="229"/>
      <c r="I50" s="229"/>
      <c r="L50" s="97"/>
      <c r="M50" s="97"/>
      <c r="N50" s="97"/>
      <c r="O50" s="97"/>
      <c r="P50" s="97"/>
      <c r="Q50" s="97"/>
      <c r="R50" s="97"/>
      <c r="S50" s="97"/>
      <c r="T50" s="97"/>
    </row>
    <row r="51" spans="1:20" ht="14.45" customHeight="1" x14ac:dyDescent="0.25"/>
    <row r="52" spans="1:20" ht="14.45" customHeight="1" x14ac:dyDescent="0.25"/>
  </sheetData>
  <mergeCells count="44">
    <mergeCell ref="A48:I48"/>
    <mergeCell ref="A49:I49"/>
    <mergeCell ref="A50:I50"/>
    <mergeCell ref="A47:I47"/>
    <mergeCell ref="A40:I40"/>
    <mergeCell ref="A42:I42"/>
    <mergeCell ref="A43:I43"/>
    <mergeCell ref="A41:I41"/>
    <mergeCell ref="A34:I34"/>
    <mergeCell ref="A14:I14"/>
    <mergeCell ref="A44:I44"/>
    <mergeCell ref="A13:I13"/>
    <mergeCell ref="A37:I37"/>
    <mergeCell ref="A38:I38"/>
    <mergeCell ref="A39:I39"/>
    <mergeCell ref="A33:I33"/>
    <mergeCell ref="A36:I36"/>
    <mergeCell ref="A35:I35"/>
    <mergeCell ref="A28:I28"/>
    <mergeCell ref="A27:I27"/>
    <mergeCell ref="A3:I3"/>
    <mergeCell ref="A4:I4"/>
    <mergeCell ref="A45:I45"/>
    <mergeCell ref="A46:I46"/>
    <mergeCell ref="A15:I15"/>
    <mergeCell ref="B16:I16"/>
    <mergeCell ref="B17:I17"/>
    <mergeCell ref="B18:I18"/>
    <mergeCell ref="B19:I19"/>
    <mergeCell ref="B20:I20"/>
    <mergeCell ref="A7:I7"/>
    <mergeCell ref="B21:I21"/>
    <mergeCell ref="B22:I22"/>
    <mergeCell ref="B23:I23"/>
    <mergeCell ref="B24:I24"/>
    <mergeCell ref="A5:I5"/>
    <mergeCell ref="A6:I6"/>
    <mergeCell ref="B26:I26"/>
    <mergeCell ref="A8:I8"/>
    <mergeCell ref="A9:I9"/>
    <mergeCell ref="A10:I10"/>
    <mergeCell ref="A11:I11"/>
    <mergeCell ref="A12:I12"/>
    <mergeCell ref="B25:I25"/>
  </mergeCells>
  <pageMargins left="0.25" right="0.25" top="0.75" bottom="0.75" header="0.3" footer="0.3"/>
  <pageSetup paperSize="9" scale="93" orientation="portrait" r:id="rId1"/>
  <headerFooter>
    <oddHeader>&amp;R&amp;F</oddHeader>
    <oddFooter>&amp;L&amp;A&amp;R&amp;P/&amp;N</oddFooter>
  </headerFooter>
  <rowBreaks count="1" manualBreakCount="1">
    <brk id="3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view="pageBreakPreview" topLeftCell="C1" zoomScaleNormal="100" zoomScaleSheetLayoutView="100" workbookViewId="0">
      <selection activeCell="G44" sqref="G44:J85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71</v>
      </c>
      <c r="B1" s="10" t="s">
        <v>72</v>
      </c>
      <c r="C1" s="10" t="s">
        <v>73</v>
      </c>
      <c r="D1" s="9" t="s">
        <v>9</v>
      </c>
      <c r="E1" s="10" t="s">
        <v>74</v>
      </c>
      <c r="F1" s="9" t="s">
        <v>75</v>
      </c>
      <c r="G1" s="34" t="s">
        <v>76</v>
      </c>
      <c r="H1" s="61" t="s">
        <v>77</v>
      </c>
      <c r="I1" s="61" t="s">
        <v>78</v>
      </c>
      <c r="J1" s="61" t="s">
        <v>79</v>
      </c>
      <c r="K1" s="59"/>
      <c r="L1" s="33"/>
    </row>
    <row r="2" spans="1:17" x14ac:dyDescent="0.25">
      <c r="A2" s="6" t="s">
        <v>80</v>
      </c>
      <c r="B2" s="6" t="s">
        <v>3</v>
      </c>
      <c r="C2" s="6" t="s">
        <v>4</v>
      </c>
      <c r="D2" s="6" t="s">
        <v>81</v>
      </c>
      <c r="E2" s="6" t="s">
        <v>82</v>
      </c>
      <c r="F2" s="6" t="s">
        <v>83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84</v>
      </c>
      <c r="K2" s="60"/>
      <c r="M2" s="90"/>
      <c r="N2" s="90"/>
      <c r="O2" s="91"/>
      <c r="Q2" s="63"/>
    </row>
    <row r="3" spans="1:17" x14ac:dyDescent="0.25">
      <c r="A3" s="6" t="s">
        <v>85</v>
      </c>
      <c r="B3" s="6" t="s">
        <v>86</v>
      </c>
      <c r="C3" s="6">
        <v>2021</v>
      </c>
      <c r="D3" s="6" t="s">
        <v>87</v>
      </c>
      <c r="E3" s="6" t="s">
        <v>87</v>
      </c>
      <c r="F3" s="6" t="s">
        <v>88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89</v>
      </c>
      <c r="K3" s="60"/>
      <c r="M3" s="90"/>
      <c r="N3" s="90"/>
      <c r="O3" s="91"/>
    </row>
    <row r="4" spans="1:17" x14ac:dyDescent="0.25">
      <c r="A4" s="6" t="s">
        <v>90</v>
      </c>
      <c r="B4" s="6" t="s">
        <v>91</v>
      </c>
      <c r="C4" s="6">
        <v>2022</v>
      </c>
      <c r="D4" s="6" t="s">
        <v>92</v>
      </c>
      <c r="E4" s="6" t="s">
        <v>93</v>
      </c>
      <c r="F4" s="6" t="s">
        <v>94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95</v>
      </c>
      <c r="M4" s="90"/>
      <c r="N4" s="90"/>
      <c r="O4" s="91"/>
    </row>
    <row r="5" spans="1:17" x14ac:dyDescent="0.25">
      <c r="A5" s="6" t="s">
        <v>96</v>
      </c>
      <c r="B5" s="6" t="s">
        <v>97</v>
      </c>
      <c r="C5" s="6">
        <v>2023</v>
      </c>
      <c r="D5" s="6" t="s">
        <v>98</v>
      </c>
      <c r="E5" s="6" t="s">
        <v>99</v>
      </c>
      <c r="F5" s="6" t="s">
        <v>100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101</v>
      </c>
      <c r="M5" s="90"/>
      <c r="N5" s="90"/>
      <c r="O5" s="91"/>
    </row>
    <row r="6" spans="1:17" x14ac:dyDescent="0.25">
      <c r="A6" s="6" t="s">
        <v>102</v>
      </c>
      <c r="B6" s="6" t="s">
        <v>103</v>
      </c>
      <c r="C6" s="6">
        <v>2024</v>
      </c>
      <c r="D6" s="6" t="s">
        <v>104</v>
      </c>
      <c r="E6" s="115"/>
      <c r="F6" s="6" t="s">
        <v>105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106</v>
      </c>
      <c r="M6" s="90"/>
      <c r="N6" s="90"/>
      <c r="O6" s="91"/>
    </row>
    <row r="7" spans="1:17" x14ac:dyDescent="0.25">
      <c r="A7" s="6" t="s">
        <v>107</v>
      </c>
      <c r="B7" s="6" t="s">
        <v>108</v>
      </c>
      <c r="C7" s="6">
        <v>2025</v>
      </c>
      <c r="D7" s="6" t="s">
        <v>109</v>
      </c>
      <c r="E7" s="6"/>
      <c r="F7" s="6" t="s">
        <v>110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111</v>
      </c>
      <c r="M7" s="90"/>
      <c r="N7" s="90"/>
      <c r="O7" s="91"/>
    </row>
    <row r="8" spans="1:17" x14ac:dyDescent="0.25">
      <c r="A8" s="6" t="s">
        <v>112</v>
      </c>
      <c r="B8" s="6" t="s">
        <v>113</v>
      </c>
      <c r="C8" s="6">
        <v>2026</v>
      </c>
      <c r="D8" s="6" t="s">
        <v>114</v>
      </c>
      <c r="E8" s="6"/>
      <c r="F8" s="6" t="s">
        <v>115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116</v>
      </c>
      <c r="M8" s="90"/>
      <c r="N8" s="90"/>
      <c r="O8" s="91"/>
    </row>
    <row r="9" spans="1:17" x14ac:dyDescent="0.25">
      <c r="A9" s="6" t="s">
        <v>117</v>
      </c>
      <c r="B9" s="6" t="s">
        <v>118</v>
      </c>
      <c r="C9" s="6">
        <v>2027</v>
      </c>
      <c r="D9" s="6" t="s">
        <v>119</v>
      </c>
      <c r="E9" s="6"/>
      <c r="F9" s="6" t="s">
        <v>120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121</v>
      </c>
      <c r="M9" s="90"/>
      <c r="N9" s="90"/>
      <c r="O9" s="91"/>
    </row>
    <row r="10" spans="1:17" x14ac:dyDescent="0.25">
      <c r="A10" s="6" t="s">
        <v>122</v>
      </c>
      <c r="B10" s="6" t="s">
        <v>123</v>
      </c>
      <c r="C10" s="6">
        <v>2028</v>
      </c>
      <c r="D10" s="6" t="s">
        <v>124</v>
      </c>
      <c r="E10" s="6"/>
      <c r="F10" s="6" t="s">
        <v>125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126</v>
      </c>
      <c r="M10" s="90"/>
      <c r="N10" s="90"/>
      <c r="O10" s="91"/>
    </row>
    <row r="11" spans="1:17" x14ac:dyDescent="0.25">
      <c r="A11" s="6" t="s">
        <v>127</v>
      </c>
      <c r="B11" s="6" t="s">
        <v>128</v>
      </c>
      <c r="C11" s="6">
        <v>2029</v>
      </c>
      <c r="D11" s="6" t="s">
        <v>129</v>
      </c>
      <c r="E11" s="6"/>
      <c r="F11" s="6" t="s">
        <v>130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131</v>
      </c>
      <c r="M11" s="90"/>
      <c r="N11" s="90"/>
      <c r="O11" s="91"/>
    </row>
    <row r="12" spans="1:17" x14ac:dyDescent="0.25">
      <c r="A12" s="6" t="s">
        <v>132</v>
      </c>
      <c r="B12" s="6" t="s">
        <v>133</v>
      </c>
      <c r="C12" s="6"/>
      <c r="D12" s="6" t="s">
        <v>134</v>
      </c>
      <c r="E12" s="6"/>
      <c r="F12" s="6" t="s">
        <v>135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136</v>
      </c>
      <c r="M12" s="90"/>
      <c r="N12" s="90"/>
      <c r="O12" s="91"/>
    </row>
    <row r="13" spans="1:17" x14ac:dyDescent="0.25">
      <c r="A13" s="6" t="s">
        <v>137</v>
      </c>
      <c r="B13" s="6" t="s">
        <v>138</v>
      </c>
      <c r="C13" s="24"/>
      <c r="D13" s="6"/>
      <c r="E13" s="6"/>
      <c r="F13" s="6" t="s">
        <v>139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140</v>
      </c>
      <c r="M13" s="90"/>
      <c r="N13" s="90"/>
      <c r="O13" s="91"/>
    </row>
    <row r="14" spans="1:17" x14ac:dyDescent="0.25">
      <c r="A14" s="6" t="s">
        <v>141</v>
      </c>
      <c r="B14" s="6" t="s">
        <v>142</v>
      </c>
      <c r="C14" s="24"/>
      <c r="D14" s="6"/>
      <c r="E14" s="6"/>
      <c r="F14" s="6" t="s">
        <v>143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144</v>
      </c>
      <c r="M14" s="90"/>
      <c r="N14" s="90"/>
      <c r="O14" s="91"/>
    </row>
    <row r="15" spans="1:17" x14ac:dyDescent="0.25">
      <c r="A15" s="6" t="s">
        <v>145</v>
      </c>
      <c r="B15" s="6"/>
      <c r="C15" s="24"/>
      <c r="D15" s="6"/>
      <c r="E15" s="6"/>
      <c r="F15" s="6" t="s">
        <v>146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147</v>
      </c>
      <c r="M15" s="90"/>
      <c r="N15" s="90"/>
      <c r="O15" s="91"/>
    </row>
    <row r="16" spans="1:17" x14ac:dyDescent="0.25">
      <c r="A16" s="6" t="s">
        <v>148</v>
      </c>
      <c r="B16" s="6"/>
      <c r="C16" s="24"/>
      <c r="D16" s="6"/>
      <c r="E16" s="6"/>
      <c r="F16" s="6" t="s">
        <v>149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150</v>
      </c>
      <c r="M16" s="90"/>
      <c r="N16" s="90"/>
      <c r="O16" s="91"/>
    </row>
    <row r="17" spans="1:15" x14ac:dyDescent="0.25">
      <c r="A17" s="6" t="s">
        <v>151</v>
      </c>
      <c r="B17" s="6"/>
      <c r="C17" s="24"/>
      <c r="D17" s="7"/>
      <c r="E17" s="7"/>
      <c r="F17" s="6" t="s">
        <v>152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153</v>
      </c>
      <c r="M17" s="90"/>
      <c r="N17" s="90"/>
      <c r="O17" s="91"/>
    </row>
    <row r="18" spans="1:15" x14ac:dyDescent="0.25">
      <c r="A18" s="6" t="s">
        <v>154</v>
      </c>
      <c r="B18" s="6"/>
      <c r="C18" s="24"/>
      <c r="D18" s="6"/>
      <c r="E18" s="8"/>
      <c r="F18" s="6" t="s">
        <v>155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156</v>
      </c>
      <c r="M18" s="90"/>
      <c r="N18" s="90"/>
      <c r="O18" s="91"/>
    </row>
    <row r="19" spans="1:15" x14ac:dyDescent="0.25">
      <c r="A19" s="6" t="s">
        <v>157</v>
      </c>
      <c r="B19" s="6"/>
      <c r="C19" s="24"/>
      <c r="D19" s="6"/>
      <c r="E19" s="8"/>
      <c r="F19" s="6" t="s">
        <v>158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159</v>
      </c>
      <c r="M19" s="90"/>
      <c r="N19" s="90"/>
      <c r="O19" s="91"/>
    </row>
    <row r="20" spans="1:15" x14ac:dyDescent="0.25">
      <c r="A20" s="6" t="s">
        <v>160</v>
      </c>
      <c r="B20" s="6"/>
      <c r="C20" s="6"/>
      <c r="D20" s="6"/>
      <c r="E20" s="8"/>
      <c r="F20" s="6" t="s">
        <v>161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162</v>
      </c>
      <c r="M20" s="90"/>
      <c r="N20" s="90"/>
      <c r="O20" s="91"/>
    </row>
    <row r="21" spans="1:15" x14ac:dyDescent="0.25">
      <c r="A21" s="6" t="s">
        <v>163</v>
      </c>
      <c r="B21" s="6"/>
      <c r="C21" s="6"/>
      <c r="D21" s="6"/>
      <c r="E21" s="8"/>
      <c r="F21" s="6" t="s">
        <v>164</v>
      </c>
      <c r="G21" s="24">
        <f t="shared" si="0"/>
        <v>10.8</v>
      </c>
      <c r="H21" s="24">
        <f>0.8</f>
        <v>0.8</v>
      </c>
      <c r="I21" s="24">
        <v>10</v>
      </c>
      <c r="J21" s="24" t="s">
        <v>165</v>
      </c>
      <c r="M21" s="90"/>
      <c r="N21" s="90"/>
      <c r="O21" s="91"/>
    </row>
    <row r="22" spans="1:15" x14ac:dyDescent="0.25">
      <c r="A22" s="6" t="s">
        <v>166</v>
      </c>
      <c r="B22" s="6"/>
      <c r="C22" s="6"/>
      <c r="D22" s="6"/>
      <c r="E22" s="8"/>
      <c r="F22" s="8" t="s">
        <v>167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84</v>
      </c>
      <c r="M22" s="90"/>
      <c r="N22" s="90"/>
      <c r="O22" s="91"/>
    </row>
    <row r="23" spans="1:15" x14ac:dyDescent="0.25">
      <c r="A23" s="6" t="s">
        <v>168</v>
      </c>
      <c r="B23" s="6"/>
      <c r="C23" s="6"/>
      <c r="D23" s="6"/>
      <c r="E23" s="8"/>
      <c r="F23" s="8" t="s">
        <v>169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89</v>
      </c>
      <c r="M23" s="90"/>
      <c r="N23" s="90"/>
      <c r="O23" s="91"/>
    </row>
    <row r="24" spans="1:15" x14ac:dyDescent="0.25">
      <c r="A24" s="6" t="s">
        <v>170</v>
      </c>
      <c r="B24" s="6"/>
      <c r="C24" s="6"/>
      <c r="D24" s="6"/>
      <c r="E24" s="8"/>
      <c r="F24" s="8" t="s">
        <v>171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95</v>
      </c>
      <c r="M24" s="90"/>
      <c r="N24" s="90"/>
      <c r="O24" s="91"/>
    </row>
    <row r="25" spans="1:15" x14ac:dyDescent="0.25">
      <c r="A25" s="6" t="s">
        <v>172</v>
      </c>
      <c r="B25" s="6"/>
      <c r="C25" s="6"/>
      <c r="D25" s="6"/>
      <c r="E25" s="8"/>
      <c r="F25" s="8" t="s">
        <v>173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101</v>
      </c>
      <c r="M25" s="90"/>
      <c r="N25" s="90"/>
      <c r="O25" s="91"/>
    </row>
    <row r="26" spans="1:15" x14ac:dyDescent="0.25">
      <c r="A26" s="6" t="s">
        <v>174</v>
      </c>
      <c r="B26" s="6"/>
      <c r="C26" s="6"/>
      <c r="D26" s="6"/>
      <c r="E26" s="8"/>
      <c r="F26" s="8" t="s">
        <v>175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106</v>
      </c>
      <c r="M26" s="90"/>
      <c r="N26" s="90"/>
      <c r="O26" s="91"/>
    </row>
    <row r="27" spans="1:15" x14ac:dyDescent="0.25">
      <c r="A27" s="6" t="s">
        <v>176</v>
      </c>
      <c r="B27" s="6"/>
      <c r="C27" s="6"/>
      <c r="D27" s="6"/>
      <c r="E27" s="8"/>
      <c r="F27" s="8" t="s">
        <v>177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111</v>
      </c>
      <c r="M27" s="90"/>
      <c r="N27" s="90"/>
      <c r="O27" s="91"/>
    </row>
    <row r="28" spans="1:15" x14ac:dyDescent="0.25">
      <c r="A28" s="6" t="s">
        <v>178</v>
      </c>
      <c r="B28" s="6"/>
      <c r="C28" s="6"/>
      <c r="D28" s="6"/>
      <c r="E28" s="6"/>
      <c r="F28" s="8" t="s">
        <v>179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116</v>
      </c>
      <c r="M28" s="90"/>
      <c r="N28" s="90"/>
      <c r="O28" s="91"/>
    </row>
    <row r="29" spans="1:15" x14ac:dyDescent="0.25">
      <c r="A29" s="6" t="s">
        <v>180</v>
      </c>
      <c r="B29" s="6"/>
      <c r="C29" s="6"/>
      <c r="D29" s="6"/>
      <c r="E29" s="6"/>
      <c r="F29" s="8" t="s">
        <v>181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121</v>
      </c>
      <c r="M29" s="90"/>
      <c r="N29" s="90"/>
      <c r="O29" s="91"/>
    </row>
    <row r="30" spans="1:15" x14ac:dyDescent="0.25">
      <c r="A30" s="6" t="s">
        <v>182</v>
      </c>
      <c r="B30" s="6"/>
      <c r="C30" s="6"/>
      <c r="D30" s="6"/>
      <c r="E30" s="6"/>
      <c r="F30" s="8" t="s">
        <v>183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126</v>
      </c>
      <c r="M30" s="90"/>
      <c r="N30" s="90"/>
      <c r="O30" s="91"/>
    </row>
    <row r="31" spans="1:15" x14ac:dyDescent="0.25">
      <c r="A31" s="6" t="s">
        <v>184</v>
      </c>
      <c r="B31" s="6"/>
      <c r="C31" s="6"/>
      <c r="D31" s="6"/>
      <c r="E31" s="6"/>
      <c r="F31" s="8" t="s">
        <v>185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131</v>
      </c>
      <c r="M31" s="90"/>
      <c r="N31" s="90"/>
      <c r="O31" s="91"/>
    </row>
    <row r="32" spans="1:15" x14ac:dyDescent="0.25">
      <c r="A32" s="6" t="s">
        <v>186</v>
      </c>
      <c r="B32" s="6"/>
      <c r="C32" s="6"/>
      <c r="D32" s="6"/>
      <c r="E32" s="6"/>
      <c r="F32" s="8" t="s">
        <v>187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136</v>
      </c>
      <c r="M32" s="90"/>
      <c r="N32" s="90"/>
      <c r="O32" s="91"/>
    </row>
    <row r="33" spans="1:16" x14ac:dyDescent="0.25">
      <c r="A33" s="6" t="s">
        <v>188</v>
      </c>
      <c r="B33" s="6"/>
      <c r="C33" s="6"/>
      <c r="D33" s="6"/>
      <c r="E33" s="6"/>
      <c r="F33" s="8" t="s">
        <v>189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140</v>
      </c>
      <c r="M33" s="90"/>
      <c r="N33" s="90"/>
      <c r="O33" s="91"/>
    </row>
    <row r="34" spans="1:16" x14ac:dyDescent="0.25">
      <c r="A34" s="6" t="s">
        <v>190</v>
      </c>
      <c r="B34" s="6"/>
      <c r="C34" s="6"/>
      <c r="D34" s="6"/>
      <c r="E34" s="6"/>
      <c r="F34" s="8" t="s">
        <v>191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144</v>
      </c>
      <c r="M34" s="90"/>
      <c r="N34" s="90"/>
      <c r="O34" s="91"/>
    </row>
    <row r="35" spans="1:16" x14ac:dyDescent="0.25">
      <c r="A35" s="6" t="s">
        <v>192</v>
      </c>
      <c r="B35" s="6"/>
      <c r="C35" s="6"/>
      <c r="D35" s="6"/>
      <c r="E35" s="6"/>
      <c r="F35" s="8" t="s">
        <v>193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147</v>
      </c>
      <c r="M35" s="90"/>
      <c r="N35" s="90"/>
      <c r="O35" s="91"/>
    </row>
    <row r="36" spans="1:16" x14ac:dyDescent="0.25">
      <c r="A36" s="6" t="s">
        <v>194</v>
      </c>
      <c r="B36" s="6"/>
      <c r="C36" s="6"/>
      <c r="D36" s="6"/>
      <c r="E36" s="6"/>
      <c r="F36" s="8" t="s">
        <v>195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150</v>
      </c>
      <c r="M36" s="90"/>
      <c r="N36" s="90"/>
      <c r="O36" s="91"/>
    </row>
    <row r="37" spans="1:16" x14ac:dyDescent="0.25">
      <c r="A37" s="6" t="s">
        <v>196</v>
      </c>
      <c r="B37" s="6"/>
      <c r="C37" s="6"/>
      <c r="D37" s="6"/>
      <c r="E37" s="6"/>
      <c r="F37" s="8" t="s">
        <v>197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153</v>
      </c>
      <c r="M37" s="90"/>
      <c r="N37" s="90"/>
      <c r="O37" s="91"/>
    </row>
    <row r="38" spans="1:16" x14ac:dyDescent="0.25">
      <c r="A38" s="6" t="s">
        <v>198</v>
      </c>
      <c r="B38" s="6"/>
      <c r="C38" s="6"/>
      <c r="D38" s="6"/>
      <c r="E38" s="6"/>
      <c r="F38" s="8" t="s">
        <v>199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156</v>
      </c>
      <c r="M38" s="90"/>
      <c r="N38" s="90"/>
      <c r="O38" s="91"/>
    </row>
    <row r="39" spans="1:16" x14ac:dyDescent="0.25">
      <c r="A39" s="6" t="s">
        <v>200</v>
      </c>
      <c r="B39" s="6"/>
      <c r="C39" s="6"/>
      <c r="D39" s="6"/>
      <c r="E39" s="6"/>
      <c r="F39" s="8" t="s">
        <v>201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159</v>
      </c>
      <c r="M39" s="90"/>
      <c r="N39" s="90"/>
      <c r="O39" s="91"/>
    </row>
    <row r="40" spans="1:16" x14ac:dyDescent="0.25">
      <c r="A40" s="6" t="s">
        <v>202</v>
      </c>
      <c r="B40" s="6"/>
      <c r="C40" s="6"/>
      <c r="D40" s="6"/>
      <c r="E40" s="6"/>
      <c r="F40" s="8" t="s">
        <v>203</v>
      </c>
      <c r="G40" s="24">
        <f t="shared" si="0"/>
        <v>6.05</v>
      </c>
      <c r="H40" s="24">
        <f>0.25+0.8</f>
        <v>1.05</v>
      </c>
      <c r="I40" s="24">
        <v>5</v>
      </c>
      <c r="J40" s="24" t="s">
        <v>162</v>
      </c>
      <c r="M40" s="90"/>
      <c r="N40" s="90"/>
      <c r="O40" s="91"/>
    </row>
    <row r="41" spans="1:16" x14ac:dyDescent="0.25">
      <c r="A41" s="6" t="s">
        <v>204</v>
      </c>
      <c r="B41" s="6"/>
      <c r="C41" s="6"/>
      <c r="D41" s="6"/>
      <c r="E41" s="6"/>
      <c r="F41" s="8" t="s">
        <v>205</v>
      </c>
      <c r="G41" s="24">
        <f t="shared" si="0"/>
        <v>5.8</v>
      </c>
      <c r="H41" s="24">
        <f>0.8</f>
        <v>0.8</v>
      </c>
      <c r="I41" s="24">
        <v>5</v>
      </c>
      <c r="J41" s="24" t="s">
        <v>165</v>
      </c>
      <c r="M41" s="90"/>
      <c r="N41" s="90"/>
      <c r="O41" s="91"/>
    </row>
    <row r="42" spans="1:16" ht="30" x14ac:dyDescent="0.25">
      <c r="A42" s="6" t="s">
        <v>206</v>
      </c>
      <c r="B42" s="6"/>
      <c r="C42" s="6"/>
      <c r="D42" s="6"/>
      <c r="E42" s="6"/>
      <c r="F42" s="6" t="s">
        <v>207</v>
      </c>
      <c r="G42" s="62">
        <f>H42+I42</f>
        <v>36.200000000000003</v>
      </c>
      <c r="H42" s="62">
        <v>26.2</v>
      </c>
      <c r="I42" s="24">
        <v>10</v>
      </c>
      <c r="J42" s="113" t="s">
        <v>208</v>
      </c>
      <c r="M42" s="92"/>
      <c r="N42" s="92"/>
      <c r="O42" s="91"/>
      <c r="P42" s="33"/>
    </row>
    <row r="43" spans="1:16" ht="30" x14ac:dyDescent="0.25">
      <c r="A43" s="6" t="s">
        <v>209</v>
      </c>
      <c r="B43" s="6"/>
      <c r="C43" s="6"/>
      <c r="D43" s="6"/>
      <c r="E43" s="6"/>
      <c r="F43" s="6" t="s">
        <v>210</v>
      </c>
      <c r="G43" s="62">
        <f>H43+I43</f>
        <v>31.2</v>
      </c>
      <c r="H43" s="62">
        <v>26.2</v>
      </c>
      <c r="I43" s="24">
        <v>5</v>
      </c>
      <c r="J43" s="113" t="s">
        <v>208</v>
      </c>
      <c r="M43" s="92"/>
      <c r="N43" s="92"/>
      <c r="O43" s="91"/>
      <c r="P43" s="33"/>
    </row>
    <row r="44" spans="1:16" x14ac:dyDescent="0.25">
      <c r="A44" s="6" t="s">
        <v>211</v>
      </c>
      <c r="B44" s="6"/>
      <c r="C44" s="6"/>
      <c r="D44" s="6"/>
      <c r="E44" s="6"/>
      <c r="F44" s="6" t="s">
        <v>212</v>
      </c>
      <c r="G44" s="120">
        <f t="shared" ref="G44:G83" si="1">H44+I44</f>
        <v>36.200000000000003</v>
      </c>
      <c r="H44" s="120">
        <f>1.4+14+3+1+0.25+0.8+4.75</f>
        <v>25.2</v>
      </c>
      <c r="I44" s="120">
        <v>11</v>
      </c>
      <c r="J44" s="120" t="s">
        <v>213</v>
      </c>
    </row>
    <row r="45" spans="1:16" x14ac:dyDescent="0.25">
      <c r="A45" s="6" t="s">
        <v>214</v>
      </c>
      <c r="B45" s="6"/>
      <c r="C45" s="6"/>
      <c r="D45" s="6"/>
      <c r="E45" s="6"/>
      <c r="F45" s="6" t="s">
        <v>215</v>
      </c>
      <c r="G45" s="120">
        <f t="shared" si="1"/>
        <v>35.950000000000003</v>
      </c>
      <c r="H45" s="120">
        <f>1.4+14+3+1+0.8+4.75</f>
        <v>24.95</v>
      </c>
      <c r="I45" s="120">
        <v>11</v>
      </c>
      <c r="J45" s="120" t="s">
        <v>89</v>
      </c>
      <c r="K45" s="33"/>
      <c r="L45" s="33"/>
    </row>
    <row r="46" spans="1:16" x14ac:dyDescent="0.25">
      <c r="A46" s="6" t="s">
        <v>216</v>
      </c>
      <c r="B46" s="6"/>
      <c r="C46" s="6"/>
      <c r="D46" s="6"/>
      <c r="E46" s="6"/>
      <c r="F46" s="6" t="s">
        <v>217</v>
      </c>
      <c r="G46" s="120">
        <f t="shared" si="1"/>
        <v>35.4</v>
      </c>
      <c r="H46" s="120">
        <f>1.4+14+3+1+0.25+4.75</f>
        <v>24.4</v>
      </c>
      <c r="I46" s="120">
        <v>11</v>
      </c>
      <c r="J46" s="120" t="s">
        <v>95</v>
      </c>
      <c r="K46" s="33"/>
      <c r="L46" s="33"/>
    </row>
    <row r="47" spans="1:16" x14ac:dyDescent="0.25">
      <c r="A47" s="6" t="s">
        <v>218</v>
      </c>
      <c r="B47" s="6"/>
      <c r="C47" s="6"/>
      <c r="D47" s="6"/>
      <c r="E47" s="6"/>
      <c r="F47" s="6" t="s">
        <v>219</v>
      </c>
      <c r="G47" s="120">
        <f t="shared" si="1"/>
        <v>32.950000000000003</v>
      </c>
      <c r="H47" s="120">
        <f>1.4+14+1+0.8+4.75</f>
        <v>21.95</v>
      </c>
      <c r="I47" s="120">
        <v>11</v>
      </c>
      <c r="J47" s="120" t="s">
        <v>101</v>
      </c>
      <c r="K47" s="33"/>
      <c r="L47" s="33"/>
    </row>
    <row r="48" spans="1:16" x14ac:dyDescent="0.25">
      <c r="A48" s="6" t="s">
        <v>220</v>
      </c>
      <c r="B48" s="6"/>
      <c r="C48" s="6"/>
      <c r="D48" s="6"/>
      <c r="E48" s="6"/>
      <c r="F48" s="6" t="s">
        <v>221</v>
      </c>
      <c r="G48" s="120">
        <f t="shared" si="1"/>
        <v>34.950000000000003</v>
      </c>
      <c r="H48" s="120">
        <f>1.4+14+3+0.8+4.75</f>
        <v>23.95</v>
      </c>
      <c r="I48" s="120">
        <v>11</v>
      </c>
      <c r="J48" s="120" t="s">
        <v>106</v>
      </c>
      <c r="K48" s="33"/>
      <c r="L48" s="33"/>
    </row>
    <row r="49" spans="1:12" x14ac:dyDescent="0.25">
      <c r="A49" s="6" t="s">
        <v>222</v>
      </c>
      <c r="B49" s="6"/>
      <c r="C49" s="6"/>
      <c r="D49" s="6"/>
      <c r="E49" s="6"/>
      <c r="F49" s="6" t="s">
        <v>223</v>
      </c>
      <c r="G49" s="120">
        <f t="shared" si="1"/>
        <v>32.15</v>
      </c>
      <c r="H49" s="120">
        <f>1.4+14+1+4.75</f>
        <v>21.15</v>
      </c>
      <c r="I49" s="120">
        <v>11</v>
      </c>
      <c r="J49" s="120" t="s">
        <v>111</v>
      </c>
      <c r="K49" s="33"/>
      <c r="L49" s="33"/>
    </row>
    <row r="50" spans="1:12" x14ac:dyDescent="0.25">
      <c r="A50" s="6" t="s">
        <v>224</v>
      </c>
      <c r="B50" s="6"/>
      <c r="C50" s="6"/>
      <c r="D50" s="6"/>
      <c r="E50" s="6"/>
      <c r="F50" s="6" t="s">
        <v>225</v>
      </c>
      <c r="G50" s="120">
        <f t="shared" si="1"/>
        <v>31.15</v>
      </c>
      <c r="H50" s="120">
        <f>1.4+14+4.75</f>
        <v>20.149999999999999</v>
      </c>
      <c r="I50" s="120">
        <v>11</v>
      </c>
      <c r="J50" s="120" t="s">
        <v>116</v>
      </c>
      <c r="K50" s="33"/>
      <c r="L50" s="33"/>
    </row>
    <row r="51" spans="1:12" x14ac:dyDescent="0.25">
      <c r="A51" s="6" t="s">
        <v>226</v>
      </c>
      <c r="B51" s="6"/>
      <c r="C51" s="6"/>
      <c r="D51" s="6"/>
      <c r="E51" s="6"/>
      <c r="F51" s="6" t="s">
        <v>227</v>
      </c>
      <c r="G51" s="120">
        <f t="shared" si="1"/>
        <v>31.95</v>
      </c>
      <c r="H51" s="120">
        <f>1.4+14+0.8+4.75</f>
        <v>20.95</v>
      </c>
      <c r="I51" s="120">
        <v>11</v>
      </c>
      <c r="J51" s="120" t="s">
        <v>121</v>
      </c>
      <c r="K51" s="33"/>
      <c r="L51" s="33"/>
    </row>
    <row r="52" spans="1:12" x14ac:dyDescent="0.25">
      <c r="A52" s="6" t="s">
        <v>228</v>
      </c>
      <c r="B52" s="6"/>
      <c r="C52" s="6"/>
      <c r="D52" s="6"/>
      <c r="E52" s="6"/>
      <c r="F52" s="6" t="s">
        <v>229</v>
      </c>
      <c r="G52" s="120">
        <f t="shared" si="1"/>
        <v>34.15</v>
      </c>
      <c r="H52" s="120">
        <f>1.4+14+3+4.75</f>
        <v>23.15</v>
      </c>
      <c r="I52" s="120">
        <v>11</v>
      </c>
      <c r="J52" s="120" t="s">
        <v>126</v>
      </c>
      <c r="K52" s="33"/>
      <c r="L52" s="33"/>
    </row>
    <row r="53" spans="1:12" x14ac:dyDescent="0.25">
      <c r="A53" s="6" t="s">
        <v>230</v>
      </c>
      <c r="B53" s="6"/>
      <c r="C53" s="6"/>
      <c r="D53" s="6"/>
      <c r="E53" s="6"/>
      <c r="F53" s="6" t="s">
        <v>231</v>
      </c>
      <c r="G53" s="120">
        <f t="shared" si="1"/>
        <v>35.4</v>
      </c>
      <c r="H53" s="120">
        <f>1.4+14+3+1+0.25+4.75</f>
        <v>24.4</v>
      </c>
      <c r="I53" s="120">
        <v>11</v>
      </c>
      <c r="J53" s="120" t="s">
        <v>131</v>
      </c>
      <c r="K53" s="33"/>
      <c r="L53" s="33"/>
    </row>
    <row r="54" spans="1:12" x14ac:dyDescent="0.25">
      <c r="A54" s="6" t="s">
        <v>232</v>
      </c>
      <c r="B54" s="6"/>
      <c r="C54" s="6"/>
      <c r="D54" s="6"/>
      <c r="E54" s="6"/>
      <c r="F54" s="6" t="s">
        <v>233</v>
      </c>
      <c r="G54" s="120">
        <f t="shared" si="1"/>
        <v>33.200000000000003</v>
      </c>
      <c r="H54" s="120">
        <f>1.4+14+1+0.25+0.8+4.75</f>
        <v>22.2</v>
      </c>
      <c r="I54" s="120">
        <v>11</v>
      </c>
      <c r="J54" s="120" t="s">
        <v>136</v>
      </c>
      <c r="K54" s="33"/>
      <c r="L54" s="33"/>
    </row>
    <row r="55" spans="1:12" x14ac:dyDescent="0.25">
      <c r="A55" s="6" t="s">
        <v>234</v>
      </c>
      <c r="B55" s="6"/>
      <c r="C55" s="6"/>
      <c r="D55" s="6"/>
      <c r="E55" s="6"/>
      <c r="F55" s="6" t="s">
        <v>235</v>
      </c>
      <c r="G55" s="120">
        <f t="shared" si="1"/>
        <v>35.200000000000003</v>
      </c>
      <c r="H55" s="120">
        <f>1.4+14+3+0.25+0.8+4.75</f>
        <v>24.2</v>
      </c>
      <c r="I55" s="120">
        <v>11</v>
      </c>
      <c r="J55" s="120" t="s">
        <v>140</v>
      </c>
      <c r="K55" s="33"/>
      <c r="L55" s="33"/>
    </row>
    <row r="56" spans="1:12" x14ac:dyDescent="0.25">
      <c r="A56" s="6" t="s">
        <v>236</v>
      </c>
      <c r="B56" s="6"/>
      <c r="C56" s="6"/>
      <c r="D56" s="6"/>
      <c r="E56" s="6"/>
      <c r="F56" s="6" t="s">
        <v>237</v>
      </c>
      <c r="G56" s="120">
        <f t="shared" si="1"/>
        <v>32.4</v>
      </c>
      <c r="H56" s="120">
        <f>1.4+14+1+0.25+4.75</f>
        <v>21.4</v>
      </c>
      <c r="I56" s="120">
        <v>11</v>
      </c>
      <c r="J56" s="120" t="s">
        <v>144</v>
      </c>
      <c r="K56" s="33"/>
      <c r="L56" s="33"/>
    </row>
    <row r="57" spans="1:12" x14ac:dyDescent="0.25">
      <c r="A57" s="6" t="s">
        <v>238</v>
      </c>
      <c r="B57" s="6"/>
      <c r="C57" s="6"/>
      <c r="D57" s="6"/>
      <c r="E57" s="6"/>
      <c r="F57" s="6" t="s">
        <v>239</v>
      </c>
      <c r="G57" s="120">
        <f t="shared" si="1"/>
        <v>35.4</v>
      </c>
      <c r="H57" s="120">
        <f>1.4+14+3+1+0.25+4.75</f>
        <v>24.4</v>
      </c>
      <c r="I57" s="120">
        <v>11</v>
      </c>
      <c r="J57" s="120" t="s">
        <v>147</v>
      </c>
      <c r="K57" s="33"/>
      <c r="L57" s="33"/>
    </row>
    <row r="58" spans="1:12" x14ac:dyDescent="0.25">
      <c r="A58" s="6" t="s">
        <v>240</v>
      </c>
      <c r="B58" s="6"/>
      <c r="C58" s="6"/>
      <c r="D58" s="6"/>
      <c r="E58" s="6"/>
      <c r="F58" s="6" t="s">
        <v>241</v>
      </c>
      <c r="G58" s="120">
        <f t="shared" si="1"/>
        <v>32.200000000000003</v>
      </c>
      <c r="H58" s="120">
        <f>1.4+14+0.25+0.8+4.75</f>
        <v>21.2</v>
      </c>
      <c r="I58" s="120">
        <v>11</v>
      </c>
      <c r="J58" s="120" t="s">
        <v>150</v>
      </c>
      <c r="K58" s="33"/>
      <c r="L58" s="33"/>
    </row>
    <row r="59" spans="1:12" x14ac:dyDescent="0.25">
      <c r="A59" s="6" t="s">
        <v>242</v>
      </c>
      <c r="B59" s="6"/>
      <c r="C59" s="6"/>
      <c r="D59" s="6"/>
      <c r="E59" s="6"/>
      <c r="F59" s="6" t="s">
        <v>243</v>
      </c>
      <c r="G59" s="120">
        <f t="shared" si="1"/>
        <v>34.4</v>
      </c>
      <c r="H59" s="120">
        <f>1.4+14+3+0.25+4.75</f>
        <v>23.4</v>
      </c>
      <c r="I59" s="120">
        <v>11</v>
      </c>
      <c r="J59" s="120" t="s">
        <v>153</v>
      </c>
      <c r="K59" s="33"/>
      <c r="L59" s="33"/>
    </row>
    <row r="60" spans="1:12" x14ac:dyDescent="0.25">
      <c r="A60" s="6" t="s">
        <v>244</v>
      </c>
      <c r="B60" s="6"/>
      <c r="C60" s="6"/>
      <c r="D60" s="6"/>
      <c r="E60" s="6"/>
      <c r="F60" s="6" t="s">
        <v>245</v>
      </c>
      <c r="G60" s="120">
        <f t="shared" si="1"/>
        <v>33.799999999999997</v>
      </c>
      <c r="H60" s="120">
        <f>14+3+0.25+0.8+4.75</f>
        <v>22.8</v>
      </c>
      <c r="I60" s="120">
        <v>11</v>
      </c>
      <c r="J60" s="120" t="s">
        <v>156</v>
      </c>
      <c r="K60" s="33"/>
      <c r="L60" s="33"/>
    </row>
    <row r="61" spans="1:12" x14ac:dyDescent="0.25">
      <c r="A61" s="6" t="s">
        <v>246</v>
      </c>
      <c r="B61" s="6"/>
      <c r="C61" s="6"/>
      <c r="D61" s="6"/>
      <c r="E61" s="6"/>
      <c r="F61" s="6" t="s">
        <v>247</v>
      </c>
      <c r="G61" s="120">
        <f t="shared" si="1"/>
        <v>33.549999999999997</v>
      </c>
      <c r="H61" s="120">
        <f>14+3+0.8+4.75</f>
        <v>22.55</v>
      </c>
      <c r="I61" s="120">
        <v>11</v>
      </c>
      <c r="J61" s="120" t="s">
        <v>159</v>
      </c>
      <c r="K61" s="33"/>
      <c r="L61" s="33"/>
    </row>
    <row r="62" spans="1:12" x14ac:dyDescent="0.25">
      <c r="A62" s="6" t="s">
        <v>248</v>
      </c>
      <c r="B62" s="6"/>
      <c r="C62" s="6"/>
      <c r="D62" s="6"/>
      <c r="E62" s="6"/>
      <c r="F62" s="6" t="s">
        <v>249</v>
      </c>
      <c r="G62" s="120">
        <f t="shared" si="1"/>
        <v>12.05</v>
      </c>
      <c r="H62" s="120">
        <f>0.25+0.8</f>
        <v>1.05</v>
      </c>
      <c r="I62" s="120">
        <v>11</v>
      </c>
      <c r="J62" s="120" t="s">
        <v>162</v>
      </c>
      <c r="K62" s="33"/>
      <c r="L62" s="33"/>
    </row>
    <row r="63" spans="1:12" x14ac:dyDescent="0.25">
      <c r="A63" s="6" t="s">
        <v>250</v>
      </c>
      <c r="B63" s="6"/>
      <c r="C63" s="6"/>
      <c r="D63" s="6"/>
      <c r="E63" s="6"/>
      <c r="F63" s="6" t="s">
        <v>251</v>
      </c>
      <c r="G63" s="120">
        <f t="shared" si="1"/>
        <v>11.8</v>
      </c>
      <c r="H63" s="120">
        <f>0.8</f>
        <v>0.8</v>
      </c>
      <c r="I63" s="120">
        <v>11</v>
      </c>
      <c r="J63" s="120" t="s">
        <v>165</v>
      </c>
      <c r="K63" s="33"/>
      <c r="L63" s="33"/>
    </row>
    <row r="64" spans="1:12" x14ac:dyDescent="0.25">
      <c r="A64" s="6" t="s">
        <v>252</v>
      </c>
      <c r="B64" s="6"/>
      <c r="C64" s="6"/>
      <c r="D64" s="6"/>
      <c r="E64" s="6"/>
      <c r="F64" s="6" t="s">
        <v>253</v>
      </c>
      <c r="G64" s="120">
        <f t="shared" si="1"/>
        <v>30.7</v>
      </c>
      <c r="H64" s="120">
        <f>1.4+14+3+1+0.25+0.8+4.75</f>
        <v>25.2</v>
      </c>
      <c r="I64" s="120">
        <v>5.5</v>
      </c>
      <c r="J64" s="120" t="s">
        <v>213</v>
      </c>
      <c r="K64" s="33"/>
      <c r="L64" s="33"/>
    </row>
    <row r="65" spans="1:12" x14ac:dyDescent="0.25">
      <c r="A65" s="6" t="s">
        <v>254</v>
      </c>
      <c r="B65" s="6"/>
      <c r="C65" s="6"/>
      <c r="D65" s="6"/>
      <c r="E65" s="6"/>
      <c r="F65" s="6" t="s">
        <v>255</v>
      </c>
      <c r="G65" s="120">
        <f t="shared" si="1"/>
        <v>30.45</v>
      </c>
      <c r="H65" s="120">
        <f>1.4+14+3+1+0.8+4.75</f>
        <v>24.95</v>
      </c>
      <c r="I65" s="120">
        <v>5.5</v>
      </c>
      <c r="J65" s="120" t="s">
        <v>89</v>
      </c>
      <c r="K65" s="33"/>
      <c r="L65" s="33"/>
    </row>
    <row r="66" spans="1:12" x14ac:dyDescent="0.25">
      <c r="A66" s="6" t="s">
        <v>256</v>
      </c>
      <c r="B66" s="6"/>
      <c r="C66" s="6"/>
      <c r="D66" s="6"/>
      <c r="E66" s="6"/>
      <c r="F66" s="6" t="s">
        <v>257</v>
      </c>
      <c r="G66" s="120">
        <f t="shared" si="1"/>
        <v>29.9</v>
      </c>
      <c r="H66" s="120">
        <f>1.4+14+3+1+0.25+4.75</f>
        <v>24.4</v>
      </c>
      <c r="I66" s="120">
        <v>5.5</v>
      </c>
      <c r="J66" s="120" t="s">
        <v>95</v>
      </c>
      <c r="K66" s="33"/>
      <c r="L66" s="33"/>
    </row>
    <row r="67" spans="1:12" x14ac:dyDescent="0.25">
      <c r="A67" s="6" t="s">
        <v>258</v>
      </c>
      <c r="B67" s="6"/>
      <c r="C67" s="6"/>
      <c r="D67" s="6"/>
      <c r="E67" s="6"/>
      <c r="F67" s="6" t="s">
        <v>259</v>
      </c>
      <c r="G67" s="120">
        <f t="shared" si="1"/>
        <v>27.45</v>
      </c>
      <c r="H67" s="120">
        <f>1.4+14+1+0.8+4.75</f>
        <v>21.95</v>
      </c>
      <c r="I67" s="120">
        <v>5.5</v>
      </c>
      <c r="J67" s="120" t="s">
        <v>101</v>
      </c>
      <c r="K67" s="33"/>
      <c r="L67" s="33"/>
    </row>
    <row r="68" spans="1:12" x14ac:dyDescent="0.25">
      <c r="A68" s="6" t="s">
        <v>260</v>
      </c>
      <c r="B68" s="6"/>
      <c r="C68" s="6"/>
      <c r="D68" s="6"/>
      <c r="E68" s="6"/>
      <c r="F68" s="6" t="s">
        <v>261</v>
      </c>
      <c r="G68" s="120">
        <f t="shared" si="1"/>
        <v>29.45</v>
      </c>
      <c r="H68" s="120">
        <f>1.4+14+3+0.8+4.75</f>
        <v>23.95</v>
      </c>
      <c r="I68" s="120">
        <v>5.5</v>
      </c>
      <c r="J68" s="120" t="s">
        <v>106</v>
      </c>
      <c r="K68" s="33"/>
      <c r="L68" s="33"/>
    </row>
    <row r="69" spans="1:12" x14ac:dyDescent="0.25">
      <c r="A69" s="6" t="s">
        <v>262</v>
      </c>
      <c r="B69" s="6"/>
      <c r="C69" s="6"/>
      <c r="D69" s="6"/>
      <c r="E69" s="6"/>
      <c r="F69" s="6" t="s">
        <v>263</v>
      </c>
      <c r="G69" s="120">
        <f t="shared" si="1"/>
        <v>26.65</v>
      </c>
      <c r="H69" s="120">
        <f>1.4+14+1+4.75</f>
        <v>21.15</v>
      </c>
      <c r="I69" s="120">
        <v>5.5</v>
      </c>
      <c r="J69" s="120" t="s">
        <v>111</v>
      </c>
      <c r="K69" s="33"/>
      <c r="L69" s="33"/>
    </row>
    <row r="70" spans="1:12" x14ac:dyDescent="0.25">
      <c r="A70" s="6" t="s">
        <v>264</v>
      </c>
      <c r="B70" s="6"/>
      <c r="C70" s="6"/>
      <c r="D70" s="6"/>
      <c r="E70" s="6"/>
      <c r="F70" s="6" t="s">
        <v>265</v>
      </c>
      <c r="G70" s="120">
        <f t="shared" si="1"/>
        <v>25.65</v>
      </c>
      <c r="H70" s="120">
        <f>1.4+14+4.75</f>
        <v>20.149999999999999</v>
      </c>
      <c r="I70" s="120">
        <v>5.5</v>
      </c>
      <c r="J70" s="120" t="s">
        <v>116</v>
      </c>
      <c r="K70" s="33"/>
      <c r="L70" s="33"/>
    </row>
    <row r="71" spans="1:12" x14ac:dyDescent="0.25">
      <c r="A71" s="6" t="s">
        <v>266</v>
      </c>
      <c r="B71" s="6"/>
      <c r="C71" s="6"/>
      <c r="D71" s="6"/>
      <c r="E71" s="6"/>
      <c r="F71" s="6" t="s">
        <v>267</v>
      </c>
      <c r="G71" s="120">
        <f t="shared" si="1"/>
        <v>26.45</v>
      </c>
      <c r="H71" s="120">
        <f>1.4+14+0.8+4.75</f>
        <v>20.95</v>
      </c>
      <c r="I71" s="120">
        <v>5.5</v>
      </c>
      <c r="J71" s="120" t="s">
        <v>121</v>
      </c>
      <c r="K71" s="33"/>
      <c r="L71" s="33"/>
    </row>
    <row r="72" spans="1:12" x14ac:dyDescent="0.25">
      <c r="A72" s="6" t="s">
        <v>268</v>
      </c>
      <c r="B72" s="6"/>
      <c r="C72" s="6"/>
      <c r="D72" s="6"/>
      <c r="E72" s="6"/>
      <c r="F72" s="6" t="s">
        <v>269</v>
      </c>
      <c r="G72" s="120">
        <f t="shared" si="1"/>
        <v>28.65</v>
      </c>
      <c r="H72" s="120">
        <f>1.4+14+3+4.75</f>
        <v>23.15</v>
      </c>
      <c r="I72" s="120">
        <v>5.5</v>
      </c>
      <c r="J72" s="120" t="s">
        <v>126</v>
      </c>
      <c r="K72" s="33"/>
      <c r="L72" s="33"/>
    </row>
    <row r="73" spans="1:12" x14ac:dyDescent="0.25">
      <c r="A73" s="6" t="s">
        <v>270</v>
      </c>
      <c r="B73" s="6"/>
      <c r="C73" s="6"/>
      <c r="D73" s="6"/>
      <c r="E73" s="6"/>
      <c r="F73" s="6" t="s">
        <v>271</v>
      </c>
      <c r="G73" s="120">
        <f t="shared" si="1"/>
        <v>29.9</v>
      </c>
      <c r="H73" s="120">
        <f>1.4+14+3+1+0.25+4.75</f>
        <v>24.4</v>
      </c>
      <c r="I73" s="120">
        <v>5.5</v>
      </c>
      <c r="J73" s="120" t="s">
        <v>131</v>
      </c>
      <c r="K73" s="33"/>
      <c r="L73" s="33"/>
    </row>
    <row r="74" spans="1:12" x14ac:dyDescent="0.25">
      <c r="A74" s="6" t="s">
        <v>272</v>
      </c>
      <c r="B74" s="6"/>
      <c r="C74" s="6"/>
      <c r="D74" s="6"/>
      <c r="E74" s="6"/>
      <c r="F74" s="6" t="s">
        <v>273</v>
      </c>
      <c r="G74" s="120">
        <f t="shared" si="1"/>
        <v>27.7</v>
      </c>
      <c r="H74" s="120">
        <f>1.4+14+1+0.25+0.8+4.75</f>
        <v>22.2</v>
      </c>
      <c r="I74" s="120">
        <v>5.5</v>
      </c>
      <c r="J74" s="120" t="s">
        <v>136</v>
      </c>
      <c r="K74" s="33"/>
      <c r="L74" s="33"/>
    </row>
    <row r="75" spans="1:12" x14ac:dyDescent="0.25">
      <c r="A75" s="6" t="s">
        <v>274</v>
      </c>
      <c r="B75" s="6"/>
      <c r="C75" s="6"/>
      <c r="D75" s="6"/>
      <c r="E75" s="6"/>
      <c r="F75" s="6" t="s">
        <v>275</v>
      </c>
      <c r="G75" s="120">
        <f t="shared" si="1"/>
        <v>29.7</v>
      </c>
      <c r="H75" s="120">
        <f>1.4+14+3+0.25+0.8+4.75</f>
        <v>24.2</v>
      </c>
      <c r="I75" s="120">
        <v>5.5</v>
      </c>
      <c r="J75" s="120" t="s">
        <v>140</v>
      </c>
      <c r="K75" s="33"/>
      <c r="L75" s="33"/>
    </row>
    <row r="76" spans="1:12" x14ac:dyDescent="0.25">
      <c r="A76" s="6" t="s">
        <v>276</v>
      </c>
      <c r="B76" s="6"/>
      <c r="C76" s="6"/>
      <c r="D76" s="6"/>
      <c r="E76" s="6"/>
      <c r="F76" s="6" t="s">
        <v>277</v>
      </c>
      <c r="G76" s="120">
        <f t="shared" si="1"/>
        <v>26.9</v>
      </c>
      <c r="H76" s="120">
        <f>1.4+14+1+0.25+4.75</f>
        <v>21.4</v>
      </c>
      <c r="I76" s="120">
        <v>5.5</v>
      </c>
      <c r="J76" s="120" t="s">
        <v>144</v>
      </c>
      <c r="K76" s="33"/>
      <c r="L76" s="33"/>
    </row>
    <row r="77" spans="1:12" x14ac:dyDescent="0.25">
      <c r="A77" s="6" t="s">
        <v>278</v>
      </c>
      <c r="B77" s="6"/>
      <c r="C77" s="6"/>
      <c r="D77" s="6"/>
      <c r="E77" s="6"/>
      <c r="F77" s="6" t="s">
        <v>279</v>
      </c>
      <c r="G77" s="120">
        <f t="shared" si="1"/>
        <v>29.9</v>
      </c>
      <c r="H77" s="120">
        <f>1.4+14+3+1+0.25+4.75</f>
        <v>24.4</v>
      </c>
      <c r="I77" s="120">
        <v>5.5</v>
      </c>
      <c r="J77" s="120" t="s">
        <v>147</v>
      </c>
      <c r="K77" s="33"/>
      <c r="L77" s="33"/>
    </row>
    <row r="78" spans="1:12" x14ac:dyDescent="0.25">
      <c r="A78" s="6" t="s">
        <v>280</v>
      </c>
      <c r="B78" s="6"/>
      <c r="C78" s="6"/>
      <c r="D78" s="6"/>
      <c r="E78" s="6"/>
      <c r="F78" s="6" t="s">
        <v>281</v>
      </c>
      <c r="G78" s="120">
        <f t="shared" si="1"/>
        <v>26.7</v>
      </c>
      <c r="H78" s="120">
        <f>1.4+14+0.25+0.8+4.75</f>
        <v>21.2</v>
      </c>
      <c r="I78" s="120">
        <v>5.5</v>
      </c>
      <c r="J78" s="120" t="s">
        <v>150</v>
      </c>
      <c r="K78" s="33"/>
      <c r="L78" s="33"/>
    </row>
    <row r="79" spans="1:12" x14ac:dyDescent="0.25">
      <c r="A79" s="6" t="s">
        <v>282</v>
      </c>
      <c r="B79" s="6"/>
      <c r="C79" s="6"/>
      <c r="D79" s="6"/>
      <c r="E79" s="6"/>
      <c r="F79" s="6" t="s">
        <v>283</v>
      </c>
      <c r="G79" s="120">
        <f t="shared" si="1"/>
        <v>28.9</v>
      </c>
      <c r="H79" s="120">
        <f>1.4+14+3+0.25+4.75</f>
        <v>23.4</v>
      </c>
      <c r="I79" s="120">
        <v>5.5</v>
      </c>
      <c r="J79" s="120" t="s">
        <v>153</v>
      </c>
      <c r="K79" s="33"/>
      <c r="L79" s="33"/>
    </row>
    <row r="80" spans="1:12" x14ac:dyDescent="0.25">
      <c r="A80" s="6" t="s">
        <v>284</v>
      </c>
      <c r="B80" s="6"/>
      <c r="C80" s="6"/>
      <c r="D80" s="6"/>
      <c r="E80" s="6"/>
      <c r="F80" s="6" t="s">
        <v>285</v>
      </c>
      <c r="G80" s="120">
        <f t="shared" si="1"/>
        <v>28.3</v>
      </c>
      <c r="H80" s="120">
        <f>14+3+0.25+0.8+4.75</f>
        <v>22.8</v>
      </c>
      <c r="I80" s="120">
        <v>5.5</v>
      </c>
      <c r="J80" s="120" t="s">
        <v>156</v>
      </c>
      <c r="K80" s="33"/>
      <c r="L80" s="33"/>
    </row>
    <row r="81" spans="1:12" x14ac:dyDescent="0.25">
      <c r="A81" s="6" t="s">
        <v>286</v>
      </c>
      <c r="B81" s="6"/>
      <c r="C81" s="6"/>
      <c r="D81" s="6"/>
      <c r="E81" s="6"/>
      <c r="F81" s="6" t="s">
        <v>287</v>
      </c>
      <c r="G81" s="120">
        <f t="shared" si="1"/>
        <v>28.05</v>
      </c>
      <c r="H81" s="120">
        <f>14+3+0.8+4.75</f>
        <v>22.55</v>
      </c>
      <c r="I81" s="120">
        <v>5.5</v>
      </c>
      <c r="J81" s="120" t="s">
        <v>159</v>
      </c>
      <c r="K81" s="33"/>
      <c r="L81" s="33"/>
    </row>
    <row r="82" spans="1:12" x14ac:dyDescent="0.25">
      <c r="A82" s="6" t="s">
        <v>288</v>
      </c>
      <c r="B82" s="6"/>
      <c r="C82" s="6"/>
      <c r="D82" s="6"/>
      <c r="E82" s="6"/>
      <c r="F82" s="6" t="s">
        <v>289</v>
      </c>
      <c r="G82" s="120">
        <f t="shared" si="1"/>
        <v>6.55</v>
      </c>
      <c r="H82" s="120">
        <f>0.25+0.8</f>
        <v>1.05</v>
      </c>
      <c r="I82" s="120">
        <v>5.5</v>
      </c>
      <c r="J82" s="120" t="s">
        <v>162</v>
      </c>
      <c r="K82" s="33"/>
      <c r="L82" s="33"/>
    </row>
    <row r="83" spans="1:12" x14ac:dyDescent="0.25">
      <c r="A83" s="6" t="s">
        <v>290</v>
      </c>
      <c r="B83" s="6"/>
      <c r="C83" s="6"/>
      <c r="D83" s="6"/>
      <c r="E83" s="6"/>
      <c r="F83" s="6" t="s">
        <v>291</v>
      </c>
      <c r="G83" s="120">
        <f t="shared" si="1"/>
        <v>6.3</v>
      </c>
      <c r="H83" s="120">
        <f>0.8</f>
        <v>0.8</v>
      </c>
      <c r="I83" s="120">
        <v>5.5</v>
      </c>
      <c r="J83" s="120" t="s">
        <v>165</v>
      </c>
      <c r="K83" s="33"/>
      <c r="L83" s="33"/>
    </row>
    <row r="84" spans="1:12" ht="30" x14ac:dyDescent="0.25">
      <c r="A84" s="6" t="s">
        <v>292</v>
      </c>
      <c r="B84" s="6"/>
      <c r="C84" s="6"/>
      <c r="D84" s="6"/>
      <c r="E84" s="6"/>
      <c r="F84" s="6" t="s">
        <v>293</v>
      </c>
      <c r="G84" s="121">
        <f>H84+I84</f>
        <v>37.200000000000003</v>
      </c>
      <c r="H84" s="121">
        <v>26.2</v>
      </c>
      <c r="I84" s="122">
        <v>11</v>
      </c>
      <c r="J84" s="123" t="s">
        <v>208</v>
      </c>
      <c r="K84" s="33"/>
      <c r="L84" s="33"/>
    </row>
    <row r="85" spans="1:12" ht="30" x14ac:dyDescent="0.25">
      <c r="A85" s="6" t="s">
        <v>294</v>
      </c>
      <c r="B85" s="6"/>
      <c r="C85" s="6"/>
      <c r="D85" s="6"/>
      <c r="E85" s="6"/>
      <c r="F85" s="6" t="s">
        <v>295</v>
      </c>
      <c r="G85" s="121">
        <f>H85+I85</f>
        <v>31.7</v>
      </c>
      <c r="H85" s="121">
        <v>26.2</v>
      </c>
      <c r="I85" s="122">
        <v>5.5</v>
      </c>
      <c r="J85" s="123" t="s">
        <v>208</v>
      </c>
      <c r="K85" s="33"/>
      <c r="L85" s="33"/>
    </row>
    <row r="86" spans="1:12" x14ac:dyDescent="0.25">
      <c r="A86" s="6" t="s">
        <v>296</v>
      </c>
      <c r="B86" s="6"/>
      <c r="C86" s="6"/>
      <c r="D86" s="6"/>
      <c r="E86" s="6"/>
      <c r="F86" s="6" t="s">
        <v>297</v>
      </c>
      <c r="G86" s="33"/>
      <c r="H86" s="33"/>
      <c r="I86" s="33"/>
      <c r="J86" s="33"/>
      <c r="K86" s="33"/>
      <c r="L86" s="33"/>
    </row>
    <row r="87" spans="1:12" x14ac:dyDescent="0.25">
      <c r="A87" s="6" t="s">
        <v>298</v>
      </c>
      <c r="B87" s="6"/>
      <c r="C87" s="6"/>
      <c r="D87" s="6"/>
      <c r="E87" s="6"/>
      <c r="F87" s="6" t="s">
        <v>299</v>
      </c>
      <c r="G87" s="33"/>
      <c r="H87" s="33"/>
      <c r="I87" s="33"/>
      <c r="J87" s="33"/>
      <c r="K87" s="33"/>
      <c r="L87" s="33"/>
    </row>
    <row r="88" spans="1:12" x14ac:dyDescent="0.25">
      <c r="A88" s="6" t="s">
        <v>300</v>
      </c>
      <c r="B88" s="6"/>
      <c r="C88" s="6"/>
      <c r="D88" s="6"/>
      <c r="E88" s="6"/>
      <c r="F88" s="6" t="s">
        <v>301</v>
      </c>
      <c r="G88" s="33"/>
      <c r="H88" s="33"/>
      <c r="I88" s="33"/>
      <c r="J88" s="33"/>
      <c r="K88" s="33"/>
      <c r="L88" s="33"/>
    </row>
    <row r="89" spans="1:12" x14ac:dyDescent="0.25">
      <c r="A89" s="6" t="s">
        <v>302</v>
      </c>
      <c r="B89" s="6"/>
      <c r="C89" s="6"/>
      <c r="D89" s="6"/>
      <c r="E89" s="6"/>
      <c r="F89" s="6" t="s">
        <v>303</v>
      </c>
      <c r="G89" s="33"/>
      <c r="H89" s="33"/>
      <c r="I89" s="33"/>
      <c r="J89" s="33"/>
      <c r="K89" s="33"/>
      <c r="L89" s="33"/>
    </row>
    <row r="90" spans="1:12" x14ac:dyDescent="0.25">
      <c r="A90" s="6" t="s">
        <v>304</v>
      </c>
      <c r="B90" s="6"/>
      <c r="C90" s="6"/>
      <c r="D90" s="6"/>
      <c r="E90" s="6"/>
      <c r="F90" s="6" t="s">
        <v>305</v>
      </c>
      <c r="G90" s="33"/>
      <c r="H90" s="33"/>
      <c r="I90" s="33"/>
      <c r="J90" s="33"/>
      <c r="K90" s="33"/>
      <c r="L90" s="33"/>
    </row>
    <row r="91" spans="1:12" x14ac:dyDescent="0.25">
      <c r="A91" s="6" t="s">
        <v>306</v>
      </c>
      <c r="B91" s="6"/>
      <c r="C91" s="6"/>
      <c r="D91" s="6"/>
      <c r="E91" s="6"/>
      <c r="F91" s="6" t="s">
        <v>307</v>
      </c>
      <c r="G91" s="33"/>
      <c r="H91" s="33"/>
      <c r="I91" s="33"/>
      <c r="J91" s="33"/>
      <c r="K91" s="33"/>
      <c r="L91" s="33"/>
    </row>
    <row r="92" spans="1:12" x14ac:dyDescent="0.25">
      <c r="A92" s="6" t="s">
        <v>308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309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310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311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312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313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314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315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316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317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318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319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320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321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322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323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324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325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326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327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328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329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330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331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332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333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334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335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336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337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338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339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340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341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342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343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344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345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346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347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348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349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350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351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352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353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354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355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356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357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358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359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360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361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362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363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364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365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366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367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3C5CE9C-3A6E-4BAF-8DD7-845D42F111C7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  <ds:schemaRef ds:uri="abfa26b9-b32b-4c53-9e96-4765261c6fbe"/>
    <ds:schemaRef ds:uri="019d26ea-5f6f-4fd4-940f-90d279893b86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2024-08-20T06:57:20Z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