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 updateLinks="always"/>
  <mc:AlternateContent xmlns:mc="http://schemas.openxmlformats.org/markup-compatibility/2006">
    <mc:Choice Requires="x15">
      <x15ac:absPath xmlns:x15ac="http://schemas.microsoft.com/office/spreadsheetml/2010/11/ac" url="W:\2021-2027\Informácie o zaslaní prehľadu uhradených ŽoP\PSK\2026\1_2026\30.1.2026\"/>
    </mc:Choice>
  </mc:AlternateContent>
  <xr:revisionPtr revIDLastSave="0" documentId="13_ncr:1_{4EFB3127-607B-4774-8CB1-CED991057D5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Program SK_2026" sheetId="1" r:id="rId1"/>
    <sheet name="pomocna tabulka" sheetId="2" state="hidden" r:id="rId2"/>
  </sheets>
  <definedNames>
    <definedName name="_xlnm._FilterDatabase" localSheetId="0" hidden="1">'Program SK_2026'!$A$6:$S$149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44" i="1" l="1"/>
  <c r="M145" i="1"/>
  <c r="M146" i="1"/>
  <c r="M147" i="1"/>
  <c r="M148" i="1"/>
  <c r="M137" i="1"/>
  <c r="M133" i="1"/>
  <c r="F133" i="1"/>
  <c r="E133" i="1"/>
  <c r="M132" i="1"/>
  <c r="F132" i="1"/>
  <c r="E132" i="1"/>
  <c r="M131" i="1"/>
  <c r="F131" i="1"/>
  <c r="E131" i="1"/>
  <c r="M124" i="1"/>
  <c r="M125" i="1"/>
  <c r="F124" i="1"/>
  <c r="F125" i="1"/>
  <c r="F126" i="1"/>
  <c r="E124" i="1"/>
  <c r="E118" i="1"/>
  <c r="E121" i="1"/>
  <c r="F121" i="1"/>
  <c r="M121" i="1"/>
  <c r="E122" i="1"/>
  <c r="F122" i="1"/>
  <c r="M122" i="1"/>
  <c r="E123" i="1"/>
  <c r="F123" i="1"/>
  <c r="M123" i="1"/>
  <c r="F118" i="1"/>
  <c r="M118" i="1"/>
  <c r="E125" i="1"/>
  <c r="E126" i="1"/>
  <c r="M126" i="1"/>
  <c r="E127" i="1"/>
  <c r="F127" i="1"/>
  <c r="M127" i="1"/>
  <c r="E128" i="1"/>
  <c r="F128" i="1"/>
  <c r="M128" i="1"/>
  <c r="E129" i="1"/>
  <c r="F129" i="1"/>
  <c r="M129" i="1"/>
  <c r="E130" i="1"/>
  <c r="F130" i="1"/>
  <c r="M130" i="1"/>
  <c r="E134" i="1"/>
  <c r="F134" i="1"/>
  <c r="M134" i="1"/>
  <c r="E135" i="1"/>
  <c r="F135" i="1"/>
  <c r="M135" i="1"/>
  <c r="E136" i="1"/>
  <c r="F136" i="1"/>
  <c r="M136" i="1"/>
  <c r="E137" i="1"/>
  <c r="F137" i="1"/>
  <c r="E138" i="1"/>
  <c r="F138" i="1"/>
  <c r="M138" i="1"/>
  <c r="E139" i="1"/>
  <c r="F139" i="1"/>
  <c r="M139" i="1"/>
  <c r="E140" i="1"/>
  <c r="F140" i="1"/>
  <c r="M140" i="1"/>
  <c r="E141" i="1"/>
  <c r="F141" i="1"/>
  <c r="M141" i="1"/>
  <c r="E142" i="1"/>
  <c r="F142" i="1"/>
  <c r="M142" i="1"/>
  <c r="E143" i="1"/>
  <c r="F143" i="1"/>
  <c r="M143" i="1"/>
  <c r="E144" i="1"/>
  <c r="F144" i="1"/>
  <c r="E145" i="1"/>
  <c r="F145" i="1"/>
  <c r="E146" i="1"/>
  <c r="F146" i="1"/>
  <c r="E147" i="1"/>
  <c r="F147" i="1"/>
  <c r="E148" i="1"/>
  <c r="F148" i="1"/>
  <c r="E149" i="1"/>
  <c r="F149" i="1"/>
  <c r="M149" i="1"/>
  <c r="M106" i="1"/>
  <c r="F106" i="1"/>
  <c r="E106" i="1"/>
  <c r="M98" i="1"/>
  <c r="F98" i="1"/>
  <c r="E98" i="1"/>
  <c r="M97" i="1"/>
  <c r="F97" i="1"/>
  <c r="E97" i="1"/>
  <c r="M92" i="1"/>
  <c r="F92" i="1"/>
  <c r="E92" i="1"/>
  <c r="M87" i="1"/>
  <c r="M88" i="1"/>
  <c r="M89" i="1"/>
  <c r="M90" i="1"/>
  <c r="M91" i="1"/>
  <c r="M93" i="1"/>
  <c r="M94" i="1"/>
  <c r="M95" i="1"/>
  <c r="M96" i="1"/>
  <c r="M99" i="1"/>
  <c r="M100" i="1"/>
  <c r="M101" i="1"/>
  <c r="M102" i="1"/>
  <c r="M103" i="1"/>
  <c r="M104" i="1"/>
  <c r="M105" i="1"/>
  <c r="M107" i="1"/>
  <c r="M108" i="1"/>
  <c r="M109" i="1"/>
  <c r="M110" i="1"/>
  <c r="M111" i="1"/>
  <c r="M112" i="1"/>
  <c r="M113" i="1"/>
  <c r="M114" i="1"/>
  <c r="M115" i="1"/>
  <c r="M116" i="1"/>
  <c r="M86" i="1"/>
  <c r="F86" i="1"/>
  <c r="E86" i="1"/>
  <c r="F84" i="1"/>
  <c r="F85" i="1"/>
  <c r="F87" i="1"/>
  <c r="F88" i="1"/>
  <c r="F89" i="1"/>
  <c r="F90" i="1"/>
  <c r="F91" i="1"/>
  <c r="F93" i="1"/>
  <c r="F94" i="1"/>
  <c r="F95" i="1"/>
  <c r="F96" i="1"/>
  <c r="F99" i="1"/>
  <c r="F100" i="1"/>
  <c r="F101" i="1"/>
  <c r="F102" i="1"/>
  <c r="F103" i="1"/>
  <c r="F104" i="1"/>
  <c r="F105" i="1"/>
  <c r="F107" i="1"/>
  <c r="F108" i="1"/>
  <c r="F109" i="1"/>
  <c r="F110" i="1"/>
  <c r="F111" i="1"/>
  <c r="F112" i="1"/>
  <c r="F113" i="1"/>
  <c r="F114" i="1"/>
  <c r="F115" i="1"/>
  <c r="F116" i="1"/>
  <c r="F117" i="1"/>
  <c r="F119" i="1"/>
  <c r="F120" i="1"/>
  <c r="E84" i="1"/>
  <c r="E85" i="1"/>
  <c r="M84" i="1"/>
  <c r="E93" i="1"/>
  <c r="E94" i="1"/>
  <c r="E95" i="1"/>
  <c r="E96" i="1"/>
  <c r="E99" i="1"/>
  <c r="E100" i="1"/>
  <c r="E101" i="1"/>
  <c r="E102" i="1"/>
  <c r="E103" i="1"/>
  <c r="E104" i="1"/>
  <c r="E105" i="1"/>
  <c r="E107" i="1"/>
  <c r="E108" i="1"/>
  <c r="E109" i="1"/>
  <c r="E110" i="1"/>
  <c r="E111" i="1"/>
  <c r="E112" i="1"/>
  <c r="E113" i="1"/>
  <c r="E114" i="1"/>
  <c r="E115" i="1"/>
  <c r="E116" i="1"/>
  <c r="E117" i="1"/>
  <c r="M117" i="1"/>
  <c r="E119" i="1"/>
  <c r="M119" i="1"/>
  <c r="E120" i="1"/>
  <c r="M120" i="1"/>
  <c r="F79" i="1"/>
  <c r="F80" i="1"/>
  <c r="F81" i="1"/>
  <c r="F82" i="1"/>
  <c r="F83" i="1"/>
  <c r="E87" i="1"/>
  <c r="E88" i="1"/>
  <c r="E89" i="1"/>
  <c r="E90" i="1"/>
  <c r="E91" i="1"/>
  <c r="F78" i="1"/>
  <c r="E79" i="1"/>
  <c r="E80" i="1"/>
  <c r="E81" i="1"/>
  <c r="E82" i="1"/>
  <c r="E83" i="1"/>
  <c r="E78" i="1"/>
  <c r="M76" i="1"/>
  <c r="F76" i="1"/>
  <c r="E76" i="1"/>
  <c r="M75" i="1"/>
  <c r="F75" i="1"/>
  <c r="E75" i="1"/>
  <c r="M73" i="1"/>
  <c r="M71" i="1"/>
  <c r="M72" i="1"/>
  <c r="M74" i="1"/>
  <c r="M77" i="1"/>
  <c r="M78" i="1"/>
  <c r="M79" i="1"/>
  <c r="M80" i="1"/>
  <c r="M81" i="1"/>
  <c r="M82" i="1"/>
  <c r="M83" i="1"/>
  <c r="M85" i="1"/>
  <c r="M25" i="1"/>
  <c r="M70" i="1"/>
  <c r="F70" i="1"/>
  <c r="E70" i="1"/>
  <c r="M69" i="1"/>
  <c r="F69" i="1"/>
  <c r="E69" i="1"/>
  <c r="M68" i="1"/>
  <c r="F68" i="1"/>
  <c r="F71" i="1"/>
  <c r="F72" i="1"/>
  <c r="F73" i="1"/>
  <c r="F74" i="1"/>
  <c r="F77" i="1"/>
  <c r="E68" i="1"/>
  <c r="E71" i="1"/>
  <c r="E72" i="1"/>
  <c r="E73" i="1"/>
  <c r="E74" i="1"/>
  <c r="E77" i="1"/>
  <c r="M67" i="1"/>
  <c r="F67" i="1"/>
  <c r="E67" i="1"/>
  <c r="M64" i="1"/>
  <c r="M65" i="1"/>
  <c r="M66" i="1"/>
  <c r="F63" i="1"/>
  <c r="F64" i="1"/>
  <c r="F65" i="1"/>
  <c r="F66" i="1"/>
  <c r="E64" i="1"/>
  <c r="E65" i="1"/>
  <c r="E66" i="1"/>
  <c r="M61" i="1"/>
  <c r="M62" i="1"/>
  <c r="M63" i="1"/>
  <c r="M60" i="1"/>
  <c r="F60" i="1"/>
  <c r="F61" i="1"/>
  <c r="F62" i="1"/>
  <c r="E60" i="1"/>
  <c r="E61" i="1"/>
  <c r="E62" i="1"/>
  <c r="E63" i="1"/>
  <c r="M59" i="1"/>
  <c r="F59" i="1"/>
  <c r="E59" i="1"/>
  <c r="M58" i="1"/>
  <c r="F58" i="1"/>
  <c r="E58" i="1"/>
  <c r="M57" i="1"/>
  <c r="F57" i="1"/>
  <c r="E57" i="1"/>
  <c r="M53" i="1"/>
  <c r="M54" i="1"/>
  <c r="M55" i="1"/>
  <c r="M56" i="1"/>
  <c r="F53" i="1"/>
  <c r="F54" i="1"/>
  <c r="F55" i="1"/>
  <c r="F56" i="1"/>
  <c r="E53" i="1"/>
  <c r="E54" i="1"/>
  <c r="E55" i="1"/>
  <c r="E56" i="1"/>
  <c r="M52" i="1"/>
  <c r="F52" i="1"/>
  <c r="E52" i="1"/>
  <c r="E49" i="1"/>
  <c r="M51" i="1"/>
  <c r="M50" i="1"/>
  <c r="M49" i="1"/>
  <c r="M48" i="1"/>
  <c r="M47" i="1"/>
  <c r="M46" i="1"/>
  <c r="E46" i="1"/>
  <c r="F46" i="1"/>
  <c r="E47" i="1"/>
  <c r="F47" i="1"/>
  <c r="E48" i="1"/>
  <c r="F48" i="1"/>
  <c r="F49" i="1"/>
  <c r="E50" i="1"/>
  <c r="F50" i="1"/>
  <c r="E51" i="1"/>
  <c r="F51" i="1"/>
  <c r="M44" i="1"/>
  <c r="F44" i="1"/>
  <c r="E44" i="1"/>
  <c r="M23" i="1"/>
  <c r="M24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39" i="1"/>
  <c r="M40" i="1"/>
  <c r="M41" i="1"/>
  <c r="M42" i="1"/>
  <c r="M43" i="1"/>
  <c r="M45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5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5" i="1"/>
  <c r="M22" i="1"/>
  <c r="E22" i="1"/>
  <c r="F22" i="1"/>
  <c r="M20" i="1"/>
  <c r="M21" i="1"/>
  <c r="F20" i="1"/>
  <c r="F21" i="1"/>
  <c r="E20" i="1"/>
  <c r="E21" i="1"/>
  <c r="F19" i="1"/>
  <c r="E19" i="1"/>
  <c r="F17" i="1"/>
  <c r="M10" i="1"/>
  <c r="M11" i="1"/>
  <c r="M12" i="1"/>
  <c r="M13" i="1"/>
  <c r="M14" i="1"/>
  <c r="M15" i="1"/>
  <c r="M16" i="1"/>
  <c r="M17" i="1"/>
  <c r="M18" i="1"/>
  <c r="M19" i="1"/>
  <c r="F13" i="1"/>
  <c r="F14" i="1"/>
  <c r="F15" i="1"/>
  <c r="F16" i="1"/>
  <c r="F18" i="1"/>
  <c r="E13" i="1"/>
  <c r="E14" i="1"/>
  <c r="E15" i="1"/>
  <c r="E16" i="1"/>
  <c r="E17" i="1"/>
  <c r="E18" i="1"/>
  <c r="M8" i="1"/>
  <c r="M9" i="1"/>
  <c r="M7" i="1"/>
  <c r="F8" i="1"/>
  <c r="F9" i="1"/>
  <c r="F10" i="1"/>
  <c r="F11" i="1"/>
  <c r="F12" i="1"/>
  <c r="E8" i="1"/>
  <c r="E9" i="1"/>
  <c r="E10" i="1"/>
  <c r="E11" i="1"/>
  <c r="E12" i="1"/>
  <c r="F7" i="1" l="1"/>
  <c r="E7" i="1"/>
</calcChain>
</file>

<file path=xl/sharedStrings.xml><?xml version="1.0" encoding="utf-8"?>
<sst xmlns="http://schemas.openxmlformats.org/spreadsheetml/2006/main" count="961" uniqueCount="331">
  <si>
    <t xml:space="preserve"> Odbor financovania programov | Sekcia riadenia Programu Slovensko a koordinácie fondov EÚ</t>
  </si>
  <si>
    <t>Prehľad uhradených platieb za Program Slovensko 2021-2027</t>
  </si>
  <si>
    <t xml:space="preserve">*PP - platobný príkaz </t>
  </si>
  <si>
    <t xml:space="preserve">Kód ŽoP </t>
  </si>
  <si>
    <t>Prijímateľ</t>
  </si>
  <si>
    <t>Kód prvku v RIS</t>
  </si>
  <si>
    <t>Poskytovateľ (RO/SO)</t>
  </si>
  <si>
    <t xml:space="preserve">Typ platby </t>
  </si>
  <si>
    <t>Kód zdroja EÚ</t>
  </si>
  <si>
    <t>Suma  EÚ</t>
  </si>
  <si>
    <t>Kód zdroja ŠR</t>
  </si>
  <si>
    <t>Suma ŠR</t>
  </si>
  <si>
    <t>Kód zdroja Pro-rata</t>
  </si>
  <si>
    <t>Suma  Pro-rata</t>
  </si>
  <si>
    <t>Spolu</t>
  </si>
  <si>
    <t>Dátum úhrady</t>
  </si>
  <si>
    <t>*Forma platby</t>
  </si>
  <si>
    <t>401406DJB2100401</t>
  </si>
  <si>
    <t xml:space="preserve">Obec Kameňany </t>
  </si>
  <si>
    <t>0DV0M03</t>
  </si>
  <si>
    <t>3BB1</t>
  </si>
  <si>
    <t>3BB2</t>
  </si>
  <si>
    <t>PP</t>
  </si>
  <si>
    <t>401406DIX9100601</t>
  </si>
  <si>
    <t xml:space="preserve">Mesto Trebišov </t>
  </si>
  <si>
    <t>401202FGX9300101</t>
  </si>
  <si>
    <t>Mesto Komárno</t>
  </si>
  <si>
    <t>0DV0M01</t>
  </si>
  <si>
    <t>3BA1</t>
  </si>
  <si>
    <t>3BA2</t>
  </si>
  <si>
    <t>401406DIW5502101</t>
  </si>
  <si>
    <t>Mesto Humenné</t>
  </si>
  <si>
    <t xml:space="preserve">401406DIT9501101 </t>
  </si>
  <si>
    <t xml:space="preserve">Obec Širkovce </t>
  </si>
  <si>
    <t>401402B523300201</t>
  </si>
  <si>
    <t xml:space="preserve">Mesto Hriňová </t>
  </si>
  <si>
    <t>401406DIY3100501</t>
  </si>
  <si>
    <t>Obec Toporec</t>
  </si>
  <si>
    <t>401406DLB1501901</t>
  </si>
  <si>
    <t>Obec Rokycany</t>
  </si>
  <si>
    <t>401801DXQ6100201</t>
  </si>
  <si>
    <t>Banskobystrický samosprávny kraj</t>
  </si>
  <si>
    <t>3BE1</t>
  </si>
  <si>
    <t>3BE2</t>
  </si>
  <si>
    <t>401202FQB3300301</t>
  </si>
  <si>
    <t>Obec Družstevná pri Hornáde</t>
  </si>
  <si>
    <t>401701A880502301</t>
  </si>
  <si>
    <t>Ministerstvo investícií, regionálneho rozvoja a informatizácie Slovenskej republiky</t>
  </si>
  <si>
    <t>1BA3</t>
  </si>
  <si>
    <t>ELÚR</t>
  </si>
  <si>
    <t>401703F972100101</t>
  </si>
  <si>
    <t>Ministerstvo zdravotníctva Slovenskej republiky</t>
  </si>
  <si>
    <t>1BB3</t>
  </si>
  <si>
    <t>401301C994300301</t>
  </si>
  <si>
    <t xml:space="preserve">Obec Bartošovce </t>
  </si>
  <si>
    <t>401101C883100101</t>
  </si>
  <si>
    <t>Mesto Giraltovce</t>
  </si>
  <si>
    <t>401406DJG1502101</t>
  </si>
  <si>
    <t>Obec Šumiac</t>
  </si>
  <si>
    <t>401801A853100101</t>
  </si>
  <si>
    <t>Súkromná stredná odborná škola ekonomická KOŠICKÁ AKADÉMIA</t>
  </si>
  <si>
    <t>401405B637100201</t>
  </si>
  <si>
    <t>Ministerstvo kultúry Slovenskej republiky</t>
  </si>
  <si>
    <t>401701A880502401</t>
  </si>
  <si>
    <t>401201FCV4300201</t>
  </si>
  <si>
    <t xml:space="preserve">Obec Neded </t>
  </si>
  <si>
    <t>0DV0M0B</t>
  </si>
  <si>
    <t>1BA1</t>
  </si>
  <si>
    <t>1BA2</t>
  </si>
  <si>
    <t>401101FJL9100101</t>
  </si>
  <si>
    <t>Pôdohospodárska platobná agentúra</t>
  </si>
  <si>
    <t xml:space="preserve">401202C981300201 </t>
  </si>
  <si>
    <t>Slovenská poľnohospodárska univerzita v Nitre</t>
  </si>
  <si>
    <t xml:space="preserve">401501B253300501 </t>
  </si>
  <si>
    <t>Mesto Holíč</t>
  </si>
  <si>
    <t xml:space="preserve">401406DKD1501101 </t>
  </si>
  <si>
    <t>Obec Fričovce</t>
  </si>
  <si>
    <t>401701F568500101</t>
  </si>
  <si>
    <t>Ministerstvo vnútra Slovenskej republiky</t>
  </si>
  <si>
    <t>401101B731100201</t>
  </si>
  <si>
    <t>Ministerstvo dopravy Slovenskej republiky</t>
  </si>
  <si>
    <t>401406DJK3502301</t>
  </si>
  <si>
    <t>Obec Holumnica</t>
  </si>
  <si>
    <t>401101FKK6100201</t>
  </si>
  <si>
    <t>Mesto Piešťany</t>
  </si>
  <si>
    <t>401406DLI1502201</t>
  </si>
  <si>
    <t xml:space="preserve">
Obec Arnutovce</t>
  </si>
  <si>
    <t>401301FNV7100201</t>
  </si>
  <si>
    <t>Obec Tuhár</t>
  </si>
  <si>
    <t>401402A394500101</t>
  </si>
  <si>
    <t>Obec Podolie</t>
  </si>
  <si>
    <t>401201FFS6300301</t>
  </si>
  <si>
    <t>Obec Ipeľský Sokolec</t>
  </si>
  <si>
    <t>401501F505100101</t>
  </si>
  <si>
    <t>Obec Žirany</t>
  </si>
  <si>
    <t>401406DJJ3500901</t>
  </si>
  <si>
    <t>Mesto Zvolen</t>
  </si>
  <si>
    <t>401406DKG3100301</t>
  </si>
  <si>
    <t xml:space="preserve">Obec Lastovce </t>
  </si>
  <si>
    <t>401406DLB1502001</t>
  </si>
  <si>
    <t>401406DJF4502301</t>
  </si>
  <si>
    <t>Obec Veľká Ida</t>
  </si>
  <si>
    <t>401701A099500502</t>
  </si>
  <si>
    <t>401406DLL4501101</t>
  </si>
  <si>
    <t xml:space="preserve">Obec Kechnec </t>
  </si>
  <si>
    <t>401406DJU4502201</t>
  </si>
  <si>
    <t>Obec Blažice</t>
  </si>
  <si>
    <t>401406DLW3502201</t>
  </si>
  <si>
    <t>Obec Kurov</t>
  </si>
  <si>
    <t>401406DKW5502201</t>
  </si>
  <si>
    <t>Obec Olejníkov</t>
  </si>
  <si>
    <t>401701C282100401</t>
  </si>
  <si>
    <t>Slovenská inovačná a energetická agentúra</t>
  </si>
  <si>
    <t>401406DLC9501001</t>
  </si>
  <si>
    <t xml:space="preserve">Obec Nová Bašta </t>
  </si>
  <si>
    <t>401406DKH4100401</t>
  </si>
  <si>
    <t>Obec Plešivec</t>
  </si>
  <si>
    <t>401703F874100401</t>
  </si>
  <si>
    <t xml:space="preserve">Ministerstvo práce, sociálnych vecí a rodiny Slovenskej republiky </t>
  </si>
  <si>
    <t>401406DJN8501701</t>
  </si>
  <si>
    <t>Obec Vojany</t>
  </si>
  <si>
    <t>401301B461100101</t>
  </si>
  <si>
    <t>Obec Mužla</t>
  </si>
  <si>
    <t>401406DJG7502401</t>
  </si>
  <si>
    <t>Obec Vyšná Olšava</t>
  </si>
  <si>
    <t>401101FIU2100101</t>
  </si>
  <si>
    <t xml:space="preserve">Mesto Michalovce </t>
  </si>
  <si>
    <t>401201FFF3300401</t>
  </si>
  <si>
    <t>Obec Papradno</t>
  </si>
  <si>
    <t>401201DZH2300201</t>
  </si>
  <si>
    <t>Mesto Prešov</t>
  </si>
  <si>
    <t>401406DJH1100601</t>
  </si>
  <si>
    <t>Obec Nálepkovo</t>
  </si>
  <si>
    <t>401202FGX9300201</t>
  </si>
  <si>
    <t>401406DKW6500401</t>
  </si>
  <si>
    <t>Obec Lovinobaňa</t>
  </si>
  <si>
    <t>401201FFH5300501</t>
  </si>
  <si>
    <t>Obec Galovany</t>
  </si>
  <si>
    <t>401201FDC4300401</t>
  </si>
  <si>
    <t>Obec Preseľany</t>
  </si>
  <si>
    <t>401202B987300101</t>
  </si>
  <si>
    <t>Obec Turík</t>
  </si>
  <si>
    <t>401406DJX1502101</t>
  </si>
  <si>
    <t>Mesto Sečovce</t>
  </si>
  <si>
    <t>401701F568500201</t>
  </si>
  <si>
    <t>401703F447500101</t>
  </si>
  <si>
    <t>Úrad vlády Slovenskej republiky</t>
  </si>
  <si>
    <t>401701F693500801</t>
  </si>
  <si>
    <t>401701B983100201</t>
  </si>
  <si>
    <t>Ministerstvo životného prostredia Slovenskej republiky</t>
  </si>
  <si>
    <t>401501C447300101</t>
  </si>
  <si>
    <t>Trenčiansky samosprávny kraj</t>
  </si>
  <si>
    <t>401402C122500101</t>
  </si>
  <si>
    <t>Základná škola Lúčna Vranov nad Topľou</t>
  </si>
  <si>
    <t>401101B706500201</t>
  </si>
  <si>
    <t>Hlavné mesto Slovenskej republiky Bratislava</t>
  </si>
  <si>
    <t>401202A035300301</t>
  </si>
  <si>
    <t>Trnavský samosprávny kraj</t>
  </si>
  <si>
    <t>401406DJV1500801</t>
  </si>
  <si>
    <t>Obec Helcmanovce</t>
  </si>
  <si>
    <t>401301C199300201</t>
  </si>
  <si>
    <t>Obec Holčíkovce</t>
  </si>
  <si>
    <t>401406DJI1500901</t>
  </si>
  <si>
    <t>Mesto Poprad</t>
  </si>
  <si>
    <t>401406DUU5502201</t>
  </si>
  <si>
    <t>Obec Včelince</t>
  </si>
  <si>
    <t>401406DJK7502301</t>
  </si>
  <si>
    <t>Obec Kostoľany nad Hornádom</t>
  </si>
  <si>
    <t>401701A116502201</t>
  </si>
  <si>
    <t>401201DYF2300301</t>
  </si>
  <si>
    <t>Obec Šiatorská Bukovinka</t>
  </si>
  <si>
    <t>401406DKP9500601</t>
  </si>
  <si>
    <t xml:space="preserve">Obec Hlinné </t>
  </si>
  <si>
    <t>401406DKW6500501</t>
  </si>
  <si>
    <t xml:space="preserve">Obec Lovinobaňa </t>
  </si>
  <si>
    <t>401406DIX5502101</t>
  </si>
  <si>
    <t xml:space="preserve">Obec Abranovce </t>
  </si>
  <si>
    <t>401701A880502501</t>
  </si>
  <si>
    <t>Ministerstvo investícií, regionálneho rozvoja a informatizácie Slovenskej republiky (partner: Banskobystrický samosprávny kraj)</t>
  </si>
  <si>
    <t>401701F827500501</t>
  </si>
  <si>
    <t>Ministerstvo práce, sociálnych vecí a rodiny Slovenskej republiky</t>
  </si>
  <si>
    <t>401701C951300401</t>
  </si>
  <si>
    <t>DataCentrum</t>
  </si>
  <si>
    <t>401406DKL7501301</t>
  </si>
  <si>
    <t>401406DKB5100501</t>
  </si>
  <si>
    <t>Obec Veľké Dravce</t>
  </si>
  <si>
    <t>401402D591300401</t>
  </si>
  <si>
    <t>Súkromná hotelová akadémia</t>
  </si>
  <si>
    <t>401201FDC9300401</t>
  </si>
  <si>
    <t>Mesto Kysucké Nové Mesto</t>
  </si>
  <si>
    <t>401406DLY6100401</t>
  </si>
  <si>
    <t>Obec Štrkovec</t>
  </si>
  <si>
    <t>401406DKN6100401</t>
  </si>
  <si>
    <t>Obec Číž</t>
  </si>
  <si>
    <t>401501C537300101</t>
  </si>
  <si>
    <t>Obec Lieskovec</t>
  </si>
  <si>
    <t>401406DMR7100701</t>
  </si>
  <si>
    <t>Obec Cabaj - Čápor</t>
  </si>
  <si>
    <t>401406DJJ9501701</t>
  </si>
  <si>
    <t xml:space="preserve">Mesto Krompachy </t>
  </si>
  <si>
    <t>401201A416500201</t>
  </si>
  <si>
    <t>Mestská časť Bratislava-Petržalka</t>
  </si>
  <si>
    <t>401201FGG3300301</t>
  </si>
  <si>
    <t>Obec Látky</t>
  </si>
  <si>
    <t>401201DXC9300101</t>
  </si>
  <si>
    <t>Mesto Medzilaborce</t>
  </si>
  <si>
    <t>401406DIV8100501</t>
  </si>
  <si>
    <t>Obec Vítkovce</t>
  </si>
  <si>
    <t>401406DLA5501701</t>
  </si>
  <si>
    <t>Mesto Vrútky</t>
  </si>
  <si>
    <t>401201FFX6300501</t>
  </si>
  <si>
    <t>Obec Kráľová pri Senci</t>
  </si>
  <si>
    <t>401402B458500101</t>
  </si>
  <si>
    <t xml:space="preserve">Mestská časť Bratislava- Nové Mesto </t>
  </si>
  <si>
    <t>401501B530300201</t>
  </si>
  <si>
    <t>Mesto Bánovce nad Bebravou</t>
  </si>
  <si>
    <t>401101DYK7500301</t>
  </si>
  <si>
    <t>Úrad pre verejné obstarávanie</t>
  </si>
  <si>
    <t>401703F447500201</t>
  </si>
  <si>
    <t>401501C339500101</t>
  </si>
  <si>
    <t>Mesto Trenčín</t>
  </si>
  <si>
    <t>401202A649500101</t>
  </si>
  <si>
    <t xml:space="preserve">Obec Čečehov </t>
  </si>
  <si>
    <t>401701FHA5500501</t>
  </si>
  <si>
    <t>401406DJD6100401</t>
  </si>
  <si>
    <t xml:space="preserve">Obec Hrčeľ </t>
  </si>
  <si>
    <t>401406A520100101</t>
  </si>
  <si>
    <t>Obec Šarišské Jastrabie</t>
  </si>
  <si>
    <t>401202B047500101</t>
  </si>
  <si>
    <t>Obec Banské</t>
  </si>
  <si>
    <t>401406DJG3100401</t>
  </si>
  <si>
    <t>Mesto Stará Ľubovňa</t>
  </si>
  <si>
    <t>401202B981300201</t>
  </si>
  <si>
    <t>401406DJT2501701</t>
  </si>
  <si>
    <t>Obec Bačkov</t>
  </si>
  <si>
    <t xml:space="preserve">401406DKI1100401 </t>
  </si>
  <si>
    <t>Mesto Levoča</t>
  </si>
  <si>
    <t>401406DJJ7502101</t>
  </si>
  <si>
    <t>Obec Batizovce</t>
  </si>
  <si>
    <t>401402B647300201</t>
  </si>
  <si>
    <t>Obec Dolná Mariková</t>
  </si>
  <si>
    <t>401701A880502601</t>
  </si>
  <si>
    <t xml:space="preserve">Prešovský samosprávny kraj </t>
  </si>
  <si>
    <t>401406DMW7501901</t>
  </si>
  <si>
    <t>Obec Kolbovce</t>
  </si>
  <si>
    <t>401406A789100101</t>
  </si>
  <si>
    <t>Obec Drňa</t>
  </si>
  <si>
    <t>401406DLF9500801</t>
  </si>
  <si>
    <t>Obec Ožďany</t>
  </si>
  <si>
    <t>401406DKS2100601</t>
  </si>
  <si>
    <t>Obec Šimonovce</t>
  </si>
  <si>
    <t>401406DLB7500901</t>
  </si>
  <si>
    <t>Obec Rudňany</t>
  </si>
  <si>
    <t>401402C939300301</t>
  </si>
  <si>
    <t>Mesto Martin</t>
  </si>
  <si>
    <t>401406DLL6502201</t>
  </si>
  <si>
    <t>Obec Gerlachov</t>
  </si>
  <si>
    <t>401406DJN2502201</t>
  </si>
  <si>
    <t>Mesto Veľké Kapušany</t>
  </si>
  <si>
    <t>401406DJY8502201</t>
  </si>
  <si>
    <t xml:space="preserve">Obec Raslavice </t>
  </si>
  <si>
    <t>401406DJN8501801</t>
  </si>
  <si>
    <t>401406DKR1501301</t>
  </si>
  <si>
    <t>Obec Jesenské</t>
  </si>
  <si>
    <t>401406A768100101</t>
  </si>
  <si>
    <t>Obec Abovce</t>
  </si>
  <si>
    <t>401201FBF6300301</t>
  </si>
  <si>
    <t>Obec Mošovce</t>
  </si>
  <si>
    <t>401406DKF9500901</t>
  </si>
  <si>
    <t>Obec Sirník</t>
  </si>
  <si>
    <t>401406DJK8502301</t>
  </si>
  <si>
    <t>Obec Pečovská Nová Ves</t>
  </si>
  <si>
    <t>401406DLQ8100301</t>
  </si>
  <si>
    <t>Mesto Modrý Kameň</t>
  </si>
  <si>
    <t>401406DKA1502401</t>
  </si>
  <si>
    <t>Obec Dlhé Stráže</t>
  </si>
  <si>
    <t>401701A116502301</t>
  </si>
  <si>
    <t>401701D804500101</t>
  </si>
  <si>
    <t>Mesto Nitra</t>
  </si>
  <si>
    <t>401406DKT3500901</t>
  </si>
  <si>
    <t>Mesto Rimavská Sobota</t>
  </si>
  <si>
    <t>401201DYB4300201</t>
  </si>
  <si>
    <t>Obec Klenovec</t>
  </si>
  <si>
    <t>401406DKP2501901</t>
  </si>
  <si>
    <t xml:space="preserve">Obec Iňačovce </t>
  </si>
  <si>
    <t>401406DNZ1100401</t>
  </si>
  <si>
    <t xml:space="preserve">Obec Chanava </t>
  </si>
  <si>
    <t>401406DLC2501701</t>
  </si>
  <si>
    <t>Obec Rožkovany</t>
  </si>
  <si>
    <t>401406DLD6100301</t>
  </si>
  <si>
    <t>Obec Závadka nad Hronom</t>
  </si>
  <si>
    <t>401101G302100101</t>
  </si>
  <si>
    <t>Obec Ptičie</t>
  </si>
  <si>
    <t>401402C939300201</t>
  </si>
  <si>
    <t>401406DIU8502301</t>
  </si>
  <si>
    <t>401406DLL1501801</t>
  </si>
  <si>
    <t xml:space="preserve">Obec Spišský Hrhov </t>
  </si>
  <si>
    <t>401406DJC9501601</t>
  </si>
  <si>
    <t>Obec Novosad</t>
  </si>
  <si>
    <t>401101FHV3500101</t>
  </si>
  <si>
    <t>Ústredný kontrolný a skúšobný ústav poľnohospodársky v Bratislave</t>
  </si>
  <si>
    <t>MIRRI SR</t>
  </si>
  <si>
    <t>Zálohová platba</t>
  </si>
  <si>
    <t>0DV0M02</t>
  </si>
  <si>
    <t>Ministerstvo zdravotníctva SR</t>
  </si>
  <si>
    <t>Zúčtovanie ZP</t>
  </si>
  <si>
    <t>Úrad vlády SR</t>
  </si>
  <si>
    <t>Predfinancovanie</t>
  </si>
  <si>
    <t>0DV0M04</t>
  </si>
  <si>
    <t>IRR SK-CZ</t>
  </si>
  <si>
    <t>Zúčtovanie PF</t>
  </si>
  <si>
    <t>0DV0M05</t>
  </si>
  <si>
    <t>IRR SK-AT</t>
  </si>
  <si>
    <t>Priebežná platba</t>
  </si>
  <si>
    <t>0DV0M06</t>
  </si>
  <si>
    <t>Interreg VI HU-SK</t>
  </si>
  <si>
    <t>Finančné nástroje/Tranža</t>
  </si>
  <si>
    <t>0DV0M07</t>
  </si>
  <si>
    <t>Interreg VI PL-SK</t>
  </si>
  <si>
    <t>0DV0M08</t>
  </si>
  <si>
    <t>Interreg NEXT</t>
  </si>
  <si>
    <t>0EC0201</t>
  </si>
  <si>
    <t>Program spolupráce Stredná Európa 2021-2027</t>
  </si>
  <si>
    <t>0EC0202</t>
  </si>
  <si>
    <t>Dunajský nadnárodný program 2021-2027</t>
  </si>
  <si>
    <t xml:space="preserve">Slovenská inovačná a energetická agentúra </t>
  </si>
  <si>
    <t>p.č.</t>
  </si>
  <si>
    <t>číslo PD</t>
  </si>
  <si>
    <t>názov PD</t>
  </si>
  <si>
    <t>Program SK</t>
  </si>
  <si>
    <t xml:space="preserve">Program SK-SIEA            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</si>
</sst>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charset val="238"/>
      <scheme val="minor"/>
    </font>
    <font>
      <sz val="11"/>
      <color rgb="FF000000"/>
      <name val="Calibri"/>
      <family val="2"/>
      <charset val="238"/>
    </font>
    <font>
      <i/>
      <sz val="11"/>
      <color rgb="FF000000"/>
      <name val="Calibri"/>
      <family val="2"/>
      <charset val="238"/>
    </font>
    <font>
      <b/>
      <sz val="14"/>
      <color rgb="FF44546A"/>
      <name val="Calibri"/>
      <family val="2"/>
      <charset val="238"/>
    </font>
    <font>
      <b/>
      <sz val="12"/>
      <color rgb="FF44546A"/>
      <name val="Calibri"/>
      <family val="2"/>
      <charset val="238"/>
    </font>
    <font>
      <i/>
      <sz val="8"/>
      <color rgb="FF000000"/>
      <name val="Calibri"/>
      <family val="2"/>
      <charset val="238"/>
    </font>
    <font>
      <sz val="10"/>
      <color rgb="FF000000"/>
      <name val="Calibri"/>
      <family val="2"/>
      <charset val="238"/>
    </font>
    <font>
      <b/>
      <sz val="10"/>
      <color rgb="FF000000"/>
      <name val="Calibri"/>
      <family val="2"/>
      <charset val="238"/>
    </font>
    <font>
      <b/>
      <sz val="10"/>
      <name val="Calibri"/>
      <family val="2"/>
      <charset val="238"/>
    </font>
    <font>
      <sz val="10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sz val="10"/>
      <color rgb="FF000000"/>
      <name val="Calibri"/>
    </font>
  </fonts>
  <fills count="9">
    <fill>
      <patternFill patternType="none"/>
    </fill>
    <fill>
      <patternFill patternType="gray125"/>
    </fill>
    <fill>
      <patternFill patternType="solid">
        <fgColor indexed="65"/>
        <bgColor rgb="FF000000"/>
      </patternFill>
    </fill>
    <fill>
      <patternFill patternType="solid">
        <fgColor rgb="FFD9D9D9"/>
        <bgColor rgb="FF000000"/>
      </patternFill>
    </fill>
    <fill>
      <patternFill patternType="solid">
        <fgColor rgb="FFD0CECE"/>
        <bgColor rgb="FF000000"/>
      </patternFill>
    </fill>
    <fill>
      <patternFill patternType="solid">
        <fgColor rgb="FFEDEDED"/>
        <bgColor rgb="FF000000"/>
      </patternFill>
    </fill>
    <fill>
      <patternFill patternType="solid">
        <fgColor rgb="FFE2EFDA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indexed="64"/>
      </patternFill>
    </fill>
  </fills>
  <borders count="18">
    <border>
      <left/>
      <right/>
      <top/>
      <bottom/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/>
      <right style="thin">
        <color rgb="FF000000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</borders>
  <cellStyleXfs count="1">
    <xf numFmtId="0" fontId="0" fillId="0" borderId="0"/>
  </cellStyleXfs>
  <cellXfs count="119">
    <xf numFmtId="0" fontId="0" fillId="0" borderId="0" xfId="0"/>
    <xf numFmtId="0" fontId="1" fillId="2" borderId="0" xfId="0" applyFont="1" applyFill="1"/>
    <xf numFmtId="0" fontId="1" fillId="0" borderId="0" xfId="0" applyFont="1"/>
    <xf numFmtId="0" fontId="1" fillId="2" borderId="0" xfId="0" applyFont="1" applyFill="1" applyAlignment="1">
      <alignment horizontal="center"/>
    </xf>
    <xf numFmtId="0" fontId="2" fillId="2" borderId="0" xfId="0" applyFont="1" applyFill="1"/>
    <xf numFmtId="0" fontId="2" fillId="2" borderId="0" xfId="0" applyFont="1" applyFill="1" applyAlignment="1">
      <alignment horizontal="center"/>
    </xf>
    <xf numFmtId="0" fontId="4" fillId="2" borderId="0" xfId="0" applyFont="1" applyFill="1"/>
    <xf numFmtId="0" fontId="4" fillId="2" borderId="0" xfId="0" applyFont="1" applyFill="1" applyAlignment="1">
      <alignment horizontal="center"/>
    </xf>
    <xf numFmtId="0" fontId="5" fillId="2" borderId="0" xfId="0" applyFont="1" applyFill="1" applyAlignment="1">
      <alignment horizontal="center"/>
    </xf>
    <xf numFmtId="0" fontId="8" fillId="3" borderId="2" xfId="0" applyFont="1" applyFill="1" applyBorder="1" applyAlignment="1">
      <alignment horizontal="center" wrapText="1"/>
    </xf>
    <xf numFmtId="0" fontId="7" fillId="5" borderId="2" xfId="0" applyFont="1" applyFill="1" applyBorder="1" applyAlignment="1">
      <alignment horizontal="center" wrapText="1"/>
    </xf>
    <xf numFmtId="0" fontId="8" fillId="3" borderId="3" xfId="0" applyFont="1" applyFill="1" applyBorder="1" applyAlignment="1">
      <alignment horizontal="center" wrapText="1"/>
    </xf>
    <xf numFmtId="0" fontId="9" fillId="0" borderId="0" xfId="0" applyFont="1"/>
    <xf numFmtId="0" fontId="6" fillId="7" borderId="5" xfId="0" applyFont="1" applyFill="1" applyBorder="1" applyAlignment="1">
      <alignment horizontal="center" wrapText="1"/>
    </xf>
    <xf numFmtId="0" fontId="9" fillId="0" borderId="5" xfId="0" applyFont="1" applyBorder="1"/>
    <xf numFmtId="4" fontId="9" fillId="0" borderId="5" xfId="0" applyNumberFormat="1" applyFont="1" applyBorder="1" applyAlignment="1">
      <alignment horizontal="center"/>
    </xf>
    <xf numFmtId="0" fontId="9" fillId="0" borderId="5" xfId="0" applyFont="1" applyBorder="1" applyAlignment="1">
      <alignment wrapText="1"/>
    </xf>
    <xf numFmtId="0" fontId="9" fillId="0" borderId="8" xfId="0" applyFont="1" applyBorder="1"/>
    <xf numFmtId="0" fontId="6" fillId="7" borderId="8" xfId="0" applyFont="1" applyFill="1" applyBorder="1" applyAlignment="1">
      <alignment horizontal="center" wrapText="1"/>
    </xf>
    <xf numFmtId="0" fontId="9" fillId="0" borderId="8" xfId="0" applyFont="1" applyBorder="1" applyAlignment="1">
      <alignment horizontal="center"/>
    </xf>
    <xf numFmtId="4" fontId="9" fillId="0" borderId="8" xfId="0" applyNumberFormat="1" applyFont="1" applyBorder="1" applyAlignment="1">
      <alignment horizontal="center"/>
    </xf>
    <xf numFmtId="0" fontId="6" fillId="0" borderId="4" xfId="0" applyFont="1" applyBorder="1" applyAlignment="1">
      <alignment horizontal="center" wrapText="1"/>
    </xf>
    <xf numFmtId="0" fontId="9" fillId="0" borderId="4" xfId="0" applyFont="1" applyBorder="1" applyAlignment="1">
      <alignment horizontal="center"/>
    </xf>
    <xf numFmtId="4" fontId="9" fillId="0" borderId="4" xfId="0" applyNumberFormat="1" applyFont="1" applyBorder="1" applyAlignment="1">
      <alignment horizontal="center"/>
    </xf>
    <xf numFmtId="0" fontId="9" fillId="0" borderId="8" xfId="0" applyFont="1" applyBorder="1" applyAlignment="1">
      <alignment wrapText="1"/>
    </xf>
    <xf numFmtId="0" fontId="10" fillId="0" borderId="0" xfId="0" applyFont="1" applyAlignment="1">
      <alignment wrapText="1"/>
    </xf>
    <xf numFmtId="0" fontId="0" fillId="0" borderId="0" xfId="0" applyAlignment="1">
      <alignment horizontal="center"/>
    </xf>
    <xf numFmtId="4" fontId="0" fillId="0" borderId="0" xfId="0" applyNumberFormat="1" applyAlignment="1">
      <alignment horizontal="center"/>
    </xf>
    <xf numFmtId="0" fontId="11" fillId="0" borderId="0" xfId="0" applyFont="1"/>
    <xf numFmtId="0" fontId="7" fillId="4" borderId="1" xfId="0" applyFont="1" applyFill="1" applyBorder="1" applyAlignment="1">
      <alignment horizontal="center" wrapText="1"/>
    </xf>
    <xf numFmtId="0" fontId="1" fillId="2" borderId="0" xfId="0" applyFont="1" applyFill="1" applyAlignment="1">
      <alignment wrapText="1"/>
    </xf>
    <xf numFmtId="0" fontId="4" fillId="2" borderId="0" xfId="0" applyFont="1" applyFill="1" applyAlignment="1">
      <alignment wrapText="1"/>
    </xf>
    <xf numFmtId="0" fontId="9" fillId="0" borderId="4" xfId="0" applyFont="1" applyBorder="1" applyAlignment="1">
      <alignment wrapText="1"/>
    </xf>
    <xf numFmtId="0" fontId="6" fillId="7" borderId="4" xfId="0" applyFont="1" applyFill="1" applyBorder="1" applyAlignment="1">
      <alignment horizontal="center" wrapText="1"/>
    </xf>
    <xf numFmtId="4" fontId="6" fillId="0" borderId="4" xfId="0" applyNumberFormat="1" applyFont="1" applyBorder="1" applyAlignment="1">
      <alignment wrapText="1"/>
    </xf>
    <xf numFmtId="0" fontId="6" fillId="0" borderId="4" xfId="0" applyFont="1" applyBorder="1" applyAlignment="1">
      <alignment horizontal="center"/>
    </xf>
    <xf numFmtId="0" fontId="6" fillId="7" borderId="9" xfId="0" applyFont="1" applyFill="1" applyBorder="1" applyAlignment="1">
      <alignment horizontal="center" wrapText="1"/>
    </xf>
    <xf numFmtId="0" fontId="9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7" fillId="3" borderId="1" xfId="0" applyFont="1" applyFill="1" applyBorder="1" applyAlignment="1">
      <alignment horizontal="center" wrapText="1"/>
    </xf>
    <xf numFmtId="0" fontId="7" fillId="4" borderId="10" xfId="0" applyFont="1" applyFill="1" applyBorder="1" applyAlignment="1">
      <alignment horizontal="center" wrapText="1"/>
    </xf>
    <xf numFmtId="4" fontId="2" fillId="2" borderId="0" xfId="0" applyNumberFormat="1" applyFont="1" applyFill="1"/>
    <xf numFmtId="4" fontId="4" fillId="2" borderId="0" xfId="0" applyNumberFormat="1" applyFont="1" applyFill="1"/>
    <xf numFmtId="4" fontId="9" fillId="0" borderId="4" xfId="0" applyNumberFormat="1" applyFont="1" applyBorder="1"/>
    <xf numFmtId="14" fontId="9" fillId="0" borderId="4" xfId="0" applyNumberFormat="1" applyFont="1" applyBorder="1"/>
    <xf numFmtId="4" fontId="9" fillId="0" borderId="8" xfId="0" applyNumberFormat="1" applyFont="1" applyBorder="1"/>
    <xf numFmtId="14" fontId="9" fillId="0" borderId="5" xfId="0" applyNumberFormat="1" applyFont="1" applyBorder="1"/>
    <xf numFmtId="4" fontId="0" fillId="0" borderId="0" xfId="0" applyNumberFormat="1"/>
    <xf numFmtId="4" fontId="2" fillId="2" borderId="0" xfId="0" applyNumberFormat="1" applyFont="1" applyFill="1" applyAlignment="1">
      <alignment horizontal="right"/>
    </xf>
    <xf numFmtId="4" fontId="4" fillId="2" borderId="0" xfId="0" applyNumberFormat="1" applyFont="1" applyFill="1" applyAlignment="1">
      <alignment horizontal="right"/>
    </xf>
    <xf numFmtId="4" fontId="9" fillId="0" borderId="6" xfId="0" applyNumberFormat="1" applyFont="1" applyBorder="1" applyAlignment="1">
      <alignment horizontal="right"/>
    </xf>
    <xf numFmtId="4" fontId="9" fillId="0" borderId="8" xfId="0" applyNumberFormat="1" applyFont="1" applyBorder="1" applyAlignment="1">
      <alignment horizontal="right"/>
    </xf>
    <xf numFmtId="4" fontId="0" fillId="0" borderId="0" xfId="0" applyNumberFormat="1" applyAlignment="1">
      <alignment horizontal="right"/>
    </xf>
    <xf numFmtId="4" fontId="8" fillId="6" borderId="2" xfId="0" applyNumberFormat="1" applyFont="1" applyFill="1" applyBorder="1" applyAlignment="1">
      <alignment horizontal="center" wrapText="1"/>
    </xf>
    <xf numFmtId="0" fontId="9" fillId="0" borderId="5" xfId="0" applyFont="1" applyBorder="1" applyAlignment="1">
      <alignment horizontal="center"/>
    </xf>
    <xf numFmtId="4" fontId="9" fillId="0" borderId="5" xfId="0" applyNumberFormat="1" applyFont="1" applyBorder="1" applyAlignment="1">
      <alignment horizontal="right"/>
    </xf>
    <xf numFmtId="4" fontId="9" fillId="0" borderId="5" xfId="0" applyNumberFormat="1" applyFont="1" applyBorder="1"/>
    <xf numFmtId="4" fontId="0" fillId="0" borderId="5" xfId="0" applyNumberFormat="1" applyBorder="1"/>
    <xf numFmtId="4" fontId="0" fillId="0" borderId="5" xfId="0" applyNumberFormat="1" applyBorder="1" applyAlignment="1">
      <alignment horizontal="center"/>
    </xf>
    <xf numFmtId="0" fontId="12" fillId="0" borderId="4" xfId="0" applyFont="1" applyBorder="1" applyAlignment="1">
      <alignment horizontal="center" wrapText="1"/>
    </xf>
    <xf numFmtId="0" fontId="12" fillId="7" borderId="4" xfId="0" applyFont="1" applyFill="1" applyBorder="1" applyAlignment="1">
      <alignment horizontal="center" wrapText="1"/>
    </xf>
    <xf numFmtId="0" fontId="12" fillId="7" borderId="5" xfId="0" applyFont="1" applyFill="1" applyBorder="1" applyAlignment="1">
      <alignment horizontal="center" wrapText="1"/>
    </xf>
    <xf numFmtId="0" fontId="9" fillId="0" borderId="9" xfId="0" applyFont="1" applyBorder="1" applyAlignment="1">
      <alignment wrapText="1"/>
    </xf>
    <xf numFmtId="0" fontId="12" fillId="0" borderId="7" xfId="0" applyFont="1" applyBorder="1" applyAlignment="1">
      <alignment horizontal="center" wrapText="1"/>
    </xf>
    <xf numFmtId="0" fontId="6" fillId="7" borderId="11" xfId="0" applyFont="1" applyFill="1" applyBorder="1" applyAlignment="1">
      <alignment horizontal="center" wrapText="1"/>
    </xf>
    <xf numFmtId="4" fontId="9" fillId="0" borderId="12" xfId="0" applyNumberFormat="1" applyFont="1" applyBorder="1"/>
    <xf numFmtId="0" fontId="12" fillId="0" borderId="4" xfId="0" applyFont="1" applyBorder="1" applyAlignment="1">
      <alignment horizontal="center"/>
    </xf>
    <xf numFmtId="0" fontId="9" fillId="0" borderId="6" xfId="0" applyFont="1" applyBorder="1" applyAlignment="1">
      <alignment horizontal="center"/>
    </xf>
    <xf numFmtId="4" fontId="9" fillId="0" borderId="13" xfId="0" applyNumberFormat="1" applyFont="1" applyBorder="1" applyAlignment="1">
      <alignment horizontal="right"/>
    </xf>
    <xf numFmtId="0" fontId="9" fillId="8" borderId="5" xfId="0" applyFont="1" applyFill="1" applyBorder="1" applyAlignment="1">
      <alignment horizontal="center"/>
    </xf>
    <xf numFmtId="4" fontId="9" fillId="0" borderId="5" xfId="0" applyNumberFormat="1" applyFont="1" applyBorder="1" applyAlignment="1">
      <alignment horizontal="right" wrapText="1"/>
    </xf>
    <xf numFmtId="4" fontId="9" fillId="0" borderId="5" xfId="0" applyNumberFormat="1" applyFont="1" applyBorder="1" applyAlignment="1">
      <alignment wrapText="1"/>
    </xf>
    <xf numFmtId="4" fontId="12" fillId="0" borderId="4" xfId="0" applyNumberFormat="1" applyFont="1" applyBorder="1" applyAlignment="1">
      <alignment wrapText="1"/>
    </xf>
    <xf numFmtId="4" fontId="12" fillId="0" borderId="5" xfId="0" applyNumberFormat="1" applyFont="1" applyBorder="1" applyAlignment="1">
      <alignment wrapText="1"/>
    </xf>
    <xf numFmtId="0" fontId="12" fillId="0" borderId="5" xfId="0" applyFont="1" applyBorder="1" applyAlignment="1">
      <alignment horizontal="center"/>
    </xf>
    <xf numFmtId="0" fontId="12" fillId="0" borderId="11" xfId="0" applyFont="1" applyBorder="1" applyAlignment="1">
      <alignment horizontal="center" wrapText="1"/>
    </xf>
    <xf numFmtId="0" fontId="12" fillId="7" borderId="6" xfId="0" applyFont="1" applyFill="1" applyBorder="1" applyAlignment="1">
      <alignment horizontal="center" wrapText="1"/>
    </xf>
    <xf numFmtId="4" fontId="0" fillId="0" borderId="8" xfId="0" applyNumberFormat="1" applyBorder="1" applyAlignment="1">
      <alignment horizontal="center"/>
    </xf>
    <xf numFmtId="14" fontId="9" fillId="0" borderId="6" xfId="0" applyNumberFormat="1" applyFont="1" applyBorder="1"/>
    <xf numFmtId="0" fontId="0" fillId="0" borderId="5" xfId="0" applyBorder="1" applyAlignment="1">
      <alignment horizontal="center"/>
    </xf>
    <xf numFmtId="0" fontId="12" fillId="7" borderId="8" xfId="0" applyFont="1" applyFill="1" applyBorder="1" applyAlignment="1">
      <alignment horizontal="center" wrapText="1"/>
    </xf>
    <xf numFmtId="0" fontId="12" fillId="0" borderId="13" xfId="0" applyFont="1" applyBorder="1" applyAlignment="1">
      <alignment horizontal="center" wrapText="1"/>
    </xf>
    <xf numFmtId="4" fontId="12" fillId="0" borderId="8" xfId="0" applyNumberFormat="1" applyFont="1" applyBorder="1" applyAlignment="1">
      <alignment wrapText="1"/>
    </xf>
    <xf numFmtId="0" fontId="12" fillId="0" borderId="8" xfId="0" applyFont="1" applyBorder="1" applyAlignment="1">
      <alignment horizontal="center"/>
    </xf>
    <xf numFmtId="0" fontId="12" fillId="0" borderId="5" xfId="0" applyFont="1" applyBorder="1" applyAlignment="1">
      <alignment horizontal="center" wrapText="1"/>
    </xf>
    <xf numFmtId="4" fontId="9" fillId="0" borderId="14" xfId="0" applyNumberFormat="1" applyFont="1" applyBorder="1"/>
    <xf numFmtId="4" fontId="0" fillId="0" borderId="4" xfId="0" applyNumberFormat="1" applyBorder="1" applyAlignment="1">
      <alignment horizontal="center"/>
    </xf>
    <xf numFmtId="0" fontId="12" fillId="0" borderId="8" xfId="0" applyFont="1" applyBorder="1" applyAlignment="1">
      <alignment horizontal="center" wrapText="1"/>
    </xf>
    <xf numFmtId="4" fontId="9" fillId="0" borderId="8" xfId="0" applyNumberFormat="1" applyFont="1" applyBorder="1" applyAlignment="1">
      <alignment wrapText="1"/>
    </xf>
    <xf numFmtId="14" fontId="9" fillId="0" borderId="8" xfId="0" applyNumberFormat="1" applyFont="1" applyBorder="1"/>
    <xf numFmtId="0" fontId="9" fillId="8" borderId="8" xfId="0" applyFont="1" applyFill="1" applyBorder="1" applyAlignment="1">
      <alignment horizontal="center"/>
    </xf>
    <xf numFmtId="4" fontId="12" fillId="0" borderId="11" xfId="0" applyNumberFormat="1" applyFont="1" applyBorder="1" applyAlignment="1">
      <alignment wrapText="1"/>
    </xf>
    <xf numFmtId="4" fontId="12" fillId="0" borderId="13" xfId="0" applyNumberFormat="1" applyFont="1" applyBorder="1" applyAlignment="1">
      <alignment wrapText="1"/>
    </xf>
    <xf numFmtId="4" fontId="12" fillId="0" borderId="15" xfId="0" applyNumberFormat="1" applyFont="1" applyBorder="1" applyAlignment="1">
      <alignment wrapText="1"/>
    </xf>
    <xf numFmtId="0" fontId="12" fillId="0" borderId="7" xfId="0" applyFont="1" applyBorder="1" applyAlignment="1">
      <alignment horizontal="center"/>
    </xf>
    <xf numFmtId="0" fontId="12" fillId="0" borderId="16" xfId="0" applyFont="1" applyBorder="1" applyAlignment="1">
      <alignment horizontal="center"/>
    </xf>
    <xf numFmtId="0" fontId="12" fillId="0" borderId="14" xfId="0" applyFont="1" applyBorder="1" applyAlignment="1">
      <alignment horizontal="center"/>
    </xf>
    <xf numFmtId="0" fontId="12" fillId="0" borderId="6" xfId="0" applyFont="1" applyBorder="1" applyAlignment="1">
      <alignment horizontal="center" wrapText="1"/>
    </xf>
    <xf numFmtId="4" fontId="9" fillId="0" borderId="4" xfId="0" applyNumberFormat="1" applyFont="1" applyBorder="1" applyAlignment="1">
      <alignment horizontal="right"/>
    </xf>
    <xf numFmtId="0" fontId="9" fillId="0" borderId="15" xfId="0" applyFont="1" applyBorder="1"/>
    <xf numFmtId="0" fontId="9" fillId="0" borderId="11" xfId="0" applyFont="1" applyBorder="1"/>
    <xf numFmtId="0" fontId="12" fillId="7" borderId="15" xfId="0" applyFont="1" applyFill="1" applyBorder="1" applyAlignment="1">
      <alignment horizontal="center" wrapText="1"/>
    </xf>
    <xf numFmtId="0" fontId="12" fillId="7" borderId="13" xfId="0" applyFont="1" applyFill="1" applyBorder="1" applyAlignment="1">
      <alignment horizontal="center" wrapText="1"/>
    </xf>
    <xf numFmtId="4" fontId="9" fillId="0" borderId="7" xfId="0" applyNumberFormat="1" applyFont="1" applyBorder="1" applyAlignment="1">
      <alignment wrapText="1"/>
    </xf>
    <xf numFmtId="0" fontId="2" fillId="2" borderId="0" xfId="0" applyFont="1" applyFill="1"/>
    <xf numFmtId="0" fontId="2" fillId="2" borderId="0" xfId="0" applyFont="1" applyFill="1" applyAlignment="1">
      <alignment horizontal="right"/>
    </xf>
    <xf numFmtId="0" fontId="3" fillId="2" borderId="0" xfId="0" applyFont="1" applyFill="1" applyAlignment="1">
      <alignment horizontal="center"/>
    </xf>
    <xf numFmtId="0" fontId="9" fillId="0" borderId="17" xfId="0" applyFont="1" applyBorder="1"/>
    <xf numFmtId="0" fontId="9" fillId="0" borderId="17" xfId="0" applyFont="1" applyBorder="1" applyAlignment="1">
      <alignment wrapText="1"/>
    </xf>
    <xf numFmtId="0" fontId="9" fillId="0" borderId="17" xfId="0" applyFont="1" applyBorder="1" applyAlignment="1">
      <alignment horizontal="center"/>
    </xf>
    <xf numFmtId="0" fontId="12" fillId="0" borderId="17" xfId="0" applyFont="1" applyBorder="1" applyAlignment="1">
      <alignment horizontal="center" wrapText="1"/>
    </xf>
    <xf numFmtId="0" fontId="12" fillId="7" borderId="17" xfId="0" applyFont="1" applyFill="1" applyBorder="1" applyAlignment="1">
      <alignment horizontal="center" wrapText="1"/>
    </xf>
    <xf numFmtId="4" fontId="9" fillId="0" borderId="17" xfId="0" applyNumberFormat="1" applyFont="1" applyBorder="1" applyAlignment="1">
      <alignment horizontal="right"/>
    </xf>
    <xf numFmtId="4" fontId="9" fillId="0" borderId="17" xfId="0" applyNumberFormat="1" applyFont="1" applyBorder="1" applyAlignment="1">
      <alignment wrapText="1"/>
    </xf>
    <xf numFmtId="4" fontId="9" fillId="0" borderId="17" xfId="0" applyNumberFormat="1" applyFont="1" applyBorder="1" applyAlignment="1">
      <alignment horizontal="center"/>
    </xf>
    <xf numFmtId="4" fontId="9" fillId="0" borderId="17" xfId="0" applyNumberFormat="1" applyFont="1" applyBorder="1"/>
    <xf numFmtId="4" fontId="12" fillId="0" borderId="17" xfId="0" applyNumberFormat="1" applyFont="1" applyBorder="1" applyAlignment="1">
      <alignment wrapText="1"/>
    </xf>
    <xf numFmtId="14" fontId="9" fillId="0" borderId="17" xfId="0" applyNumberFormat="1" applyFont="1" applyBorder="1"/>
    <xf numFmtId="0" fontId="9" fillId="8" borderId="17" xfId="0" applyFont="1" applyFill="1" applyBorder="1" applyAlignment="1">
      <alignment horizont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133350</xdr:rowOff>
    </xdr:from>
    <xdr:to>
      <xdr:col>1</xdr:col>
      <xdr:colOff>1200150</xdr:colOff>
      <xdr:row>1</xdr:row>
      <xdr:rowOff>295275</xdr:rowOff>
    </xdr:to>
    <xdr:pic>
      <xdr:nvPicPr>
        <xdr:cNvPr id="2" name="Obrázok 1">
          <a:extLst>
            <a:ext uri="{FF2B5EF4-FFF2-40B4-BE49-F238E27FC236}">
              <a16:creationId xmlns:a16="http://schemas.microsoft.com/office/drawing/2014/main" id="{4F367CA7-9D86-4832-A81F-657DA8E9EC3F}"/>
            </a:ext>
            <a:ext uri="{147F2762-F138-4A5C-976F-8EAC2B608ADB}">
              <a16:predDERef xmlns:a16="http://schemas.microsoft.com/office/drawing/2014/main" pred="{0898C072-6435-C091-94DA-3921BFBE1F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9600" y="133350"/>
          <a:ext cx="1200150" cy="361950"/>
        </a:xfrm>
        <a:prstGeom prst="rect">
          <a:avLst/>
        </a:prstGeom>
      </xdr:spPr>
    </xdr:pic>
    <xdr:clientData/>
  </xdr:twoCellAnchor>
  <xdr:twoCellAnchor editAs="oneCell">
    <xdr:from>
      <xdr:col>2</xdr:col>
      <xdr:colOff>1428750</xdr:colOff>
      <xdr:row>0</xdr:row>
      <xdr:rowOff>133350</xdr:rowOff>
    </xdr:from>
    <xdr:to>
      <xdr:col>2</xdr:col>
      <xdr:colOff>2905125</xdr:colOff>
      <xdr:row>2</xdr:row>
      <xdr:rowOff>47625</xdr:rowOff>
    </xdr:to>
    <xdr:pic>
      <xdr:nvPicPr>
        <xdr:cNvPr id="3" name="Obrázok 2">
          <a:extLst>
            <a:ext uri="{FF2B5EF4-FFF2-40B4-BE49-F238E27FC236}">
              <a16:creationId xmlns:a16="http://schemas.microsoft.com/office/drawing/2014/main" id="{56C359DF-4889-4D0F-AAB6-BA8301234F5D}"/>
            </a:ext>
            <a:ext uri="{147F2762-F138-4A5C-976F-8EAC2B608ADB}">
              <a16:predDERef xmlns:a16="http://schemas.microsoft.com/office/drawing/2014/main" pred="{4F367CA7-9D86-4832-A81F-657DA8E9EC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438525" y="133350"/>
          <a:ext cx="1476375" cy="428625"/>
        </a:xfrm>
        <a:prstGeom prst="rect">
          <a:avLst/>
        </a:prstGeom>
      </xdr:spPr>
    </xdr:pic>
    <xdr:clientData/>
  </xdr:twoCellAnchor>
  <xdr:twoCellAnchor editAs="oneCell">
    <xdr:from>
      <xdr:col>1</xdr:col>
      <xdr:colOff>1247775</xdr:colOff>
      <xdr:row>0</xdr:row>
      <xdr:rowOff>76200</xdr:rowOff>
    </xdr:from>
    <xdr:to>
      <xdr:col>2</xdr:col>
      <xdr:colOff>1295400</xdr:colOff>
      <xdr:row>2</xdr:row>
      <xdr:rowOff>9525</xdr:rowOff>
    </xdr:to>
    <xdr:pic>
      <xdr:nvPicPr>
        <xdr:cNvPr id="4" name="Obrázok 3">
          <a:extLst>
            <a:ext uri="{FF2B5EF4-FFF2-40B4-BE49-F238E27FC236}">
              <a16:creationId xmlns:a16="http://schemas.microsoft.com/office/drawing/2014/main" id="{B1B444FC-24E0-3541-5801-0DB316FBDA35}"/>
            </a:ext>
            <a:ext uri="{147F2762-F138-4A5C-976F-8EAC2B608ADB}">
              <a16:predDERef xmlns:a16="http://schemas.microsoft.com/office/drawing/2014/main" pred="{56C359DF-4889-4D0F-AAB6-BA8301234F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857375" y="76200"/>
          <a:ext cx="1447800" cy="4476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</sheetPr>
  <dimension ref="A1:S1045643"/>
  <sheetViews>
    <sheetView tabSelected="1" zoomScaleNormal="100" workbookViewId="0">
      <pane ySplit="6" topLeftCell="A7" activePane="bottomLeft" state="frozen"/>
      <selection pane="bottomLeft" activeCell="F24" sqref="F24"/>
    </sheetView>
  </sheetViews>
  <sheetFormatPr defaultRowHeight="15" x14ac:dyDescent="0.25"/>
  <cols>
    <col min="2" max="2" width="21" customWidth="1"/>
    <col min="3" max="3" width="49.28515625" style="25" customWidth="1"/>
    <col min="4" max="4" width="16.28515625" style="26" bestFit="1" customWidth="1"/>
    <col min="5" max="5" width="36.42578125" style="26" customWidth="1"/>
    <col min="6" max="6" width="18.28515625" style="26" customWidth="1"/>
    <col min="7" max="7" width="14" style="26" customWidth="1"/>
    <col min="8" max="8" width="16.5703125" style="52" customWidth="1"/>
    <col min="9" max="9" width="13.7109375" style="26" customWidth="1"/>
    <col min="10" max="10" width="13.140625" style="47" customWidth="1"/>
    <col min="11" max="11" width="11.140625" style="27" customWidth="1"/>
    <col min="12" max="12" width="13.28515625" style="47" customWidth="1"/>
    <col min="13" max="13" width="18" style="47" customWidth="1"/>
    <col min="14" max="14" width="15.140625" customWidth="1"/>
    <col min="15" max="15" width="14.140625" style="26" customWidth="1"/>
    <col min="17" max="17" width="10.42578125" bestFit="1" customWidth="1"/>
  </cols>
  <sheetData>
    <row r="1" spans="1:19" ht="15.75" customHeight="1" x14ac:dyDescent="0.25">
      <c r="A1" s="1"/>
      <c r="B1" s="2"/>
      <c r="C1" s="30"/>
      <c r="D1" s="3"/>
      <c r="E1" s="3"/>
      <c r="F1" s="3"/>
      <c r="G1" s="104"/>
      <c r="H1" s="104"/>
      <c r="I1" s="104"/>
      <c r="J1" s="104"/>
      <c r="K1" s="104"/>
      <c r="L1" s="104"/>
      <c r="M1" s="104"/>
      <c r="N1" s="104"/>
      <c r="O1" s="104"/>
      <c r="P1" s="4"/>
      <c r="Q1" s="1"/>
    </row>
    <row r="2" spans="1:19" ht="24.75" customHeight="1" x14ac:dyDescent="0.25">
      <c r="A2" s="1"/>
      <c r="B2" s="2"/>
      <c r="C2" s="30"/>
      <c r="D2" s="3"/>
      <c r="E2" s="3"/>
      <c r="F2" s="105" t="s">
        <v>0</v>
      </c>
      <c r="G2" s="105"/>
      <c r="H2" s="105"/>
      <c r="I2" s="105"/>
      <c r="J2" s="105"/>
      <c r="K2" s="105"/>
      <c r="L2" s="105"/>
      <c r="M2" s="105"/>
      <c r="N2" s="105"/>
      <c r="O2" s="105"/>
      <c r="P2" s="1"/>
      <c r="Q2" s="1"/>
    </row>
    <row r="3" spans="1:19" x14ac:dyDescent="0.25">
      <c r="A3" s="1"/>
      <c r="B3" s="2"/>
      <c r="C3" s="30"/>
      <c r="D3" s="3"/>
      <c r="E3" s="3"/>
      <c r="F3" s="5"/>
      <c r="G3" s="5"/>
      <c r="H3" s="48"/>
      <c r="I3" s="5"/>
      <c r="J3" s="41"/>
      <c r="K3" s="5"/>
      <c r="L3" s="41"/>
      <c r="M3" s="41"/>
      <c r="N3" s="4"/>
      <c r="O3" s="5"/>
      <c r="P3" s="1"/>
      <c r="Q3" s="1"/>
    </row>
    <row r="4" spans="1:19" ht="18.75" customHeight="1" x14ac:dyDescent="0.3">
      <c r="A4" s="1"/>
      <c r="B4" s="106" t="s">
        <v>1</v>
      </c>
      <c r="C4" s="106"/>
      <c r="D4" s="106"/>
      <c r="E4" s="106"/>
      <c r="F4" s="106"/>
      <c r="G4" s="106"/>
      <c r="H4" s="106"/>
      <c r="I4" s="106"/>
      <c r="J4" s="106"/>
      <c r="K4" s="106"/>
      <c r="L4" s="106"/>
      <c r="M4" s="106"/>
      <c r="N4" s="106"/>
      <c r="O4" s="106"/>
      <c r="P4" s="6"/>
      <c r="Q4" s="6"/>
    </row>
    <row r="5" spans="1:19" ht="22.5" customHeight="1" thickBot="1" x14ac:dyDescent="0.3">
      <c r="A5" s="1"/>
      <c r="B5" s="6"/>
      <c r="C5" s="31"/>
      <c r="D5" s="7"/>
      <c r="E5" s="7"/>
      <c r="F5" s="7"/>
      <c r="G5" s="7"/>
      <c r="H5" s="49"/>
      <c r="I5" s="7"/>
      <c r="J5" s="42"/>
      <c r="K5" s="7"/>
      <c r="L5" s="42"/>
      <c r="M5" s="42"/>
      <c r="N5" s="6"/>
      <c r="O5" s="8" t="s">
        <v>2</v>
      </c>
      <c r="P5" s="1"/>
      <c r="Q5" s="1"/>
    </row>
    <row r="6" spans="1:19" ht="27.75" customHeight="1" thickBot="1" x14ac:dyDescent="0.3">
      <c r="A6" s="38"/>
      <c r="B6" s="39" t="s">
        <v>3</v>
      </c>
      <c r="C6" s="40" t="s">
        <v>4</v>
      </c>
      <c r="D6" s="29" t="s">
        <v>5</v>
      </c>
      <c r="E6" s="9" t="s">
        <v>6</v>
      </c>
      <c r="F6" s="9" t="s">
        <v>7</v>
      </c>
      <c r="G6" s="10" t="s">
        <v>8</v>
      </c>
      <c r="H6" s="53" t="s">
        <v>9</v>
      </c>
      <c r="I6" s="10" t="s">
        <v>10</v>
      </c>
      <c r="J6" s="53" t="s">
        <v>11</v>
      </c>
      <c r="K6" s="10" t="s">
        <v>12</v>
      </c>
      <c r="L6" s="53" t="s">
        <v>13</v>
      </c>
      <c r="M6" s="53" t="s">
        <v>14</v>
      </c>
      <c r="N6" s="9" t="s">
        <v>15</v>
      </c>
      <c r="O6" s="11" t="s">
        <v>16</v>
      </c>
      <c r="P6" s="38"/>
      <c r="Q6" s="38"/>
      <c r="R6" s="37"/>
      <c r="S6" s="37"/>
    </row>
    <row r="7" spans="1:19" x14ac:dyDescent="0.25">
      <c r="A7" s="12"/>
      <c r="B7" s="17" t="s">
        <v>17</v>
      </c>
      <c r="C7" s="32" t="s">
        <v>18</v>
      </c>
      <c r="D7" s="33" t="s">
        <v>19</v>
      </c>
      <c r="E7" s="21" t="str">
        <f>VLOOKUP(D7,'pomocna tabulka'!$B$2:$D$12,3,0)</f>
        <v>Úrad vlády SR</v>
      </c>
      <c r="F7" s="33" t="str">
        <f>+IFERROR(VLOOKUP(VALUE(MID($B7,11,1)),'pomocna tabulka'!$F$2:$G$7,2,0),"")</f>
        <v>Zálohová platba</v>
      </c>
      <c r="G7" s="22" t="s">
        <v>20</v>
      </c>
      <c r="H7" s="50">
        <v>50193.83</v>
      </c>
      <c r="I7" s="22" t="s">
        <v>21</v>
      </c>
      <c r="J7" s="43">
        <v>8857.74</v>
      </c>
      <c r="K7" s="23"/>
      <c r="L7" s="45">
        <v>0</v>
      </c>
      <c r="M7" s="34">
        <f>H7+J7+L7</f>
        <v>59051.57</v>
      </c>
      <c r="N7" s="44">
        <v>46042</v>
      </c>
      <c r="O7" s="35" t="s">
        <v>22</v>
      </c>
      <c r="P7" s="12"/>
      <c r="Q7" s="12"/>
      <c r="R7" s="12"/>
      <c r="S7" s="12"/>
    </row>
    <row r="8" spans="1:19" x14ac:dyDescent="0.25">
      <c r="A8" s="12"/>
      <c r="B8" s="17" t="s">
        <v>23</v>
      </c>
      <c r="C8" s="24" t="s">
        <v>24</v>
      </c>
      <c r="D8" s="18" t="s">
        <v>19</v>
      </c>
      <c r="E8" s="21" t="str">
        <f>VLOOKUP(D8,'pomocna tabulka'!$B$2:$D$12,3,0)</f>
        <v>Úrad vlády SR</v>
      </c>
      <c r="F8" s="33" t="str">
        <f>+IFERROR(VLOOKUP(VALUE(MID($B8,11,1)),'pomocna tabulka'!$F$2:$G$7,2,0),"")</f>
        <v>Zálohová platba</v>
      </c>
      <c r="G8" s="67" t="s">
        <v>20</v>
      </c>
      <c r="H8" s="51">
        <v>75145.13</v>
      </c>
      <c r="I8" s="67" t="s">
        <v>21</v>
      </c>
      <c r="J8" s="45">
        <v>13260.91</v>
      </c>
      <c r="K8" s="20"/>
      <c r="L8" s="45">
        <v>0</v>
      </c>
      <c r="M8" s="34">
        <f t="shared" ref="M8:M21" si="0">H8+J8+L8</f>
        <v>88406.040000000008</v>
      </c>
      <c r="N8" s="44">
        <v>46042</v>
      </c>
      <c r="O8" s="35" t="s">
        <v>22</v>
      </c>
      <c r="P8" s="12"/>
      <c r="Q8" s="12"/>
      <c r="R8" s="12"/>
      <c r="S8" s="12"/>
    </row>
    <row r="9" spans="1:19" x14ac:dyDescent="0.25">
      <c r="A9" s="12"/>
      <c r="B9" s="17" t="s">
        <v>25</v>
      </c>
      <c r="C9" s="24" t="s">
        <v>26</v>
      </c>
      <c r="D9" s="13" t="s">
        <v>27</v>
      </c>
      <c r="E9" s="21" t="str">
        <f>VLOOKUP(D9,'pomocna tabulka'!$B$2:$D$12,3,0)</f>
        <v>MIRRI SR</v>
      </c>
      <c r="F9" s="64" t="str">
        <f>+IFERROR(VLOOKUP(VALUE(MID($B9,11,1)),'pomocna tabulka'!$F$2:$G$7,2,0),"")</f>
        <v>Predfinancovanie</v>
      </c>
      <c r="G9" s="54" t="s">
        <v>28</v>
      </c>
      <c r="H9" s="55">
        <v>67368.39</v>
      </c>
      <c r="I9" s="54" t="s">
        <v>29</v>
      </c>
      <c r="J9" s="65">
        <v>5547.98</v>
      </c>
      <c r="K9" s="15"/>
      <c r="L9" s="45">
        <v>0</v>
      </c>
      <c r="M9" s="34">
        <f t="shared" si="0"/>
        <v>72916.37</v>
      </c>
      <c r="N9" s="44">
        <v>46042</v>
      </c>
      <c r="O9" s="35" t="s">
        <v>22</v>
      </c>
      <c r="P9" s="12"/>
      <c r="Q9" s="12"/>
      <c r="R9" s="12"/>
      <c r="S9" s="12"/>
    </row>
    <row r="10" spans="1:19" x14ac:dyDescent="0.25">
      <c r="A10" s="12"/>
      <c r="B10" s="17" t="s">
        <v>30</v>
      </c>
      <c r="C10" s="24" t="s">
        <v>31</v>
      </c>
      <c r="D10" s="33" t="s">
        <v>19</v>
      </c>
      <c r="E10" s="21" t="str">
        <f>VLOOKUP(D10,'pomocna tabulka'!$B$2:$D$12,3,0)</f>
        <v>Úrad vlády SR</v>
      </c>
      <c r="F10" s="64" t="str">
        <f>+IFERROR(VLOOKUP(VALUE(MID($B10,11,1)),'pomocna tabulka'!$F$2:$G$7,2,0),"")</f>
        <v>Priebežná platba</v>
      </c>
      <c r="G10" s="54" t="s">
        <v>20</v>
      </c>
      <c r="H10" s="55">
        <v>9752.5499999999993</v>
      </c>
      <c r="I10" s="54" t="s">
        <v>21</v>
      </c>
      <c r="J10" s="65">
        <v>1721.04</v>
      </c>
      <c r="K10" s="15"/>
      <c r="L10" s="45">
        <v>0</v>
      </c>
      <c r="M10" s="34">
        <f t="shared" si="0"/>
        <v>11473.59</v>
      </c>
      <c r="N10" s="46">
        <v>46042</v>
      </c>
      <c r="O10" s="35" t="s">
        <v>22</v>
      </c>
      <c r="P10" s="12"/>
      <c r="Q10" s="12"/>
      <c r="R10" s="12"/>
      <c r="S10" s="12"/>
    </row>
    <row r="11" spans="1:19" x14ac:dyDescent="0.25">
      <c r="A11" s="12"/>
      <c r="B11" s="14" t="s">
        <v>32</v>
      </c>
      <c r="C11" s="16" t="s">
        <v>33</v>
      </c>
      <c r="D11" s="33" t="s">
        <v>19</v>
      </c>
      <c r="E11" s="21" t="str">
        <f>VLOOKUP(D11,'pomocna tabulka'!$B$2:$D$12,3,0)</f>
        <v>Úrad vlády SR</v>
      </c>
      <c r="F11" s="64" t="str">
        <f>+IFERROR(VLOOKUP(VALUE(MID($B11,11,1)),'pomocna tabulka'!$F$2:$G$7,2,0),"")</f>
        <v>Priebežná platba</v>
      </c>
      <c r="G11" s="54" t="s">
        <v>20</v>
      </c>
      <c r="H11" s="55">
        <v>9757.9500000000007</v>
      </c>
      <c r="I11" s="54" t="s">
        <v>21</v>
      </c>
      <c r="J11" s="65">
        <v>1721.99</v>
      </c>
      <c r="K11" s="20"/>
      <c r="L11" s="45">
        <v>0</v>
      </c>
      <c r="M11" s="34">
        <f t="shared" si="0"/>
        <v>11479.94</v>
      </c>
      <c r="N11" s="46">
        <v>46042</v>
      </c>
      <c r="O11" s="35" t="s">
        <v>22</v>
      </c>
      <c r="P11" s="12"/>
      <c r="Q11" s="12"/>
      <c r="R11" s="12"/>
      <c r="S11" s="12"/>
    </row>
    <row r="12" spans="1:19" x14ac:dyDescent="0.25">
      <c r="A12" s="12"/>
      <c r="B12" s="17" t="s">
        <v>34</v>
      </c>
      <c r="C12" s="24" t="s">
        <v>35</v>
      </c>
      <c r="D12" s="13" t="s">
        <v>27</v>
      </c>
      <c r="E12" s="21" t="str">
        <f>VLOOKUP(D12,'pomocna tabulka'!$B$2:$D$12,3,0)</f>
        <v>MIRRI SR</v>
      </c>
      <c r="F12" s="64" t="str">
        <f>+IFERROR(VLOOKUP(VALUE(MID($B12,11,1)),'pomocna tabulka'!$F$2:$G$7,2,0),"")</f>
        <v>Predfinancovanie</v>
      </c>
      <c r="G12" s="54" t="s">
        <v>28</v>
      </c>
      <c r="H12" s="55">
        <v>34677.51</v>
      </c>
      <c r="I12" s="54" t="s">
        <v>29</v>
      </c>
      <c r="J12" s="65">
        <v>2855.79</v>
      </c>
      <c r="K12" s="20"/>
      <c r="L12" s="45">
        <v>0</v>
      </c>
      <c r="M12" s="34">
        <f t="shared" si="0"/>
        <v>37533.300000000003</v>
      </c>
      <c r="N12" s="46">
        <v>46042</v>
      </c>
      <c r="O12" s="35" t="s">
        <v>22</v>
      </c>
      <c r="P12" s="12"/>
      <c r="Q12" s="12"/>
      <c r="R12" s="12"/>
      <c r="S12" s="12"/>
    </row>
    <row r="13" spans="1:19" x14ac:dyDescent="0.25">
      <c r="A13" s="12"/>
      <c r="B13" s="17" t="s">
        <v>36</v>
      </c>
      <c r="C13" s="62" t="s">
        <v>37</v>
      </c>
      <c r="D13" s="61" t="s">
        <v>19</v>
      </c>
      <c r="E13" s="63" t="str">
        <f>VLOOKUP(D13,'pomocna tabulka'!$B$2:$D$12,3,0)</f>
        <v>Úrad vlády SR</v>
      </c>
      <c r="F13" s="60" t="str">
        <f>+IFERROR(VLOOKUP(VALUE(MID($B13,11,1)),'pomocna tabulka'!$F$2:$G$7,2,0),"")</f>
        <v>Zálohová platba</v>
      </c>
      <c r="G13" s="22" t="s">
        <v>20</v>
      </c>
      <c r="H13" s="68">
        <v>68000</v>
      </c>
      <c r="I13" s="22" t="s">
        <v>21</v>
      </c>
      <c r="J13" s="65">
        <v>12000</v>
      </c>
      <c r="K13" s="36"/>
      <c r="L13" s="45">
        <v>0</v>
      </c>
      <c r="M13" s="34">
        <f t="shared" si="0"/>
        <v>80000</v>
      </c>
      <c r="N13" s="44">
        <v>46042</v>
      </c>
      <c r="O13" s="66" t="s">
        <v>22</v>
      </c>
      <c r="P13" s="12"/>
      <c r="Q13" s="12"/>
      <c r="R13" s="12"/>
      <c r="S13" s="12"/>
    </row>
    <row r="14" spans="1:19" x14ac:dyDescent="0.25">
      <c r="B14" s="17" t="s">
        <v>38</v>
      </c>
      <c r="C14" s="24" t="s">
        <v>39</v>
      </c>
      <c r="D14" s="60" t="s">
        <v>19</v>
      </c>
      <c r="E14" s="59" t="str">
        <f>VLOOKUP(D14,'pomocna tabulka'!$B$2:$D$12,3,0)</f>
        <v>Úrad vlády SR</v>
      </c>
      <c r="F14" s="60" t="str">
        <f>+IFERROR(VLOOKUP(VALUE(MID($B14,11,1)),'pomocna tabulka'!$F$2:$G$7,2,0),"")</f>
        <v>Priebežná platba</v>
      </c>
      <c r="G14" s="22" t="s">
        <v>20</v>
      </c>
      <c r="H14" s="55">
        <v>8179.71</v>
      </c>
      <c r="I14" s="22" t="s">
        <v>21</v>
      </c>
      <c r="J14" s="56">
        <v>1443.48</v>
      </c>
      <c r="K14" s="58"/>
      <c r="L14" s="56">
        <v>0</v>
      </c>
      <c r="M14" s="34">
        <f t="shared" si="0"/>
        <v>9623.19</v>
      </c>
      <c r="N14" s="44">
        <v>46042</v>
      </c>
      <c r="O14" s="66" t="s">
        <v>22</v>
      </c>
    </row>
    <row r="15" spans="1:19" x14ac:dyDescent="0.25">
      <c r="B15" s="14" t="s">
        <v>40</v>
      </c>
      <c r="C15" s="16" t="s">
        <v>41</v>
      </c>
      <c r="D15" s="13" t="s">
        <v>27</v>
      </c>
      <c r="E15" s="59" t="str">
        <f>VLOOKUP(D15,'pomocna tabulka'!$B$2:$D$12,3,0)</f>
        <v>MIRRI SR</v>
      </c>
      <c r="F15" s="60" t="str">
        <f>+IFERROR(VLOOKUP(VALUE(MID($B15,11,1)),'pomocna tabulka'!$F$2:$G$7,2,0),"")</f>
        <v>Zálohová platba</v>
      </c>
      <c r="G15" s="54" t="s">
        <v>42</v>
      </c>
      <c r="H15" s="55">
        <v>16630.43</v>
      </c>
      <c r="I15" s="22" t="s">
        <v>43</v>
      </c>
      <c r="J15" s="57">
        <v>1369.57</v>
      </c>
      <c r="K15" s="58"/>
      <c r="L15" s="56">
        <v>0</v>
      </c>
      <c r="M15" s="34">
        <f t="shared" si="0"/>
        <v>18000</v>
      </c>
      <c r="N15" s="44">
        <v>46042</v>
      </c>
      <c r="O15" s="66" t="s">
        <v>22</v>
      </c>
    </row>
    <row r="16" spans="1:19" x14ac:dyDescent="0.25">
      <c r="B16" s="14" t="s">
        <v>44</v>
      </c>
      <c r="C16" s="16" t="s">
        <v>45</v>
      </c>
      <c r="D16" s="13" t="s">
        <v>27</v>
      </c>
      <c r="E16" s="59" t="str">
        <f>VLOOKUP(D16,'pomocna tabulka'!$B$2:$D$12,3,0)</f>
        <v>MIRRI SR</v>
      </c>
      <c r="F16" s="60" t="str">
        <f>+IFERROR(VLOOKUP(VALUE(MID($B16,11,1)),'pomocna tabulka'!$F$2:$G$7,2,0),"")</f>
        <v>Predfinancovanie</v>
      </c>
      <c r="G16" s="54" t="s">
        <v>28</v>
      </c>
      <c r="H16" s="55">
        <v>100917.31</v>
      </c>
      <c r="I16" s="54" t="s">
        <v>29</v>
      </c>
      <c r="J16" s="56">
        <v>8310.84</v>
      </c>
      <c r="K16" s="58"/>
      <c r="L16" s="56">
        <v>0</v>
      </c>
      <c r="M16" s="34">
        <f t="shared" si="0"/>
        <v>109228.15</v>
      </c>
      <c r="N16" s="44">
        <v>46042</v>
      </c>
      <c r="O16" s="66" t="s">
        <v>22</v>
      </c>
    </row>
    <row r="17" spans="2:15" ht="26.25" x14ac:dyDescent="0.25">
      <c r="B17" s="14" t="s">
        <v>46</v>
      </c>
      <c r="C17" s="16" t="s">
        <v>47</v>
      </c>
      <c r="D17" s="13" t="s">
        <v>27</v>
      </c>
      <c r="E17" s="59" t="str">
        <f>VLOOKUP(D17,'pomocna tabulka'!$B$2:$D$12,3,0)</f>
        <v>MIRRI SR</v>
      </c>
      <c r="F17" s="60" t="str">
        <f>+IFERROR(VLOOKUP(VALUE(MID($B17,11,1)),'pomocna tabulka'!$F$2:$G$7,2,0),"")</f>
        <v>Priebežná platba</v>
      </c>
      <c r="G17" s="54" t="s">
        <v>28</v>
      </c>
      <c r="H17" s="55">
        <v>50319.03</v>
      </c>
      <c r="I17" s="54" t="s">
        <v>29</v>
      </c>
      <c r="J17" s="56">
        <v>11030.9</v>
      </c>
      <c r="K17" s="15" t="s">
        <v>48</v>
      </c>
      <c r="L17" s="56">
        <v>4849.8500000000004</v>
      </c>
      <c r="M17" s="34">
        <f t="shared" si="0"/>
        <v>66199.78</v>
      </c>
      <c r="N17" s="46">
        <v>46042</v>
      </c>
      <c r="O17" s="69" t="s">
        <v>49</v>
      </c>
    </row>
    <row r="18" spans="2:15" x14ac:dyDescent="0.25">
      <c r="B18" s="14" t="s">
        <v>50</v>
      </c>
      <c r="C18" s="16" t="s">
        <v>51</v>
      </c>
      <c r="D18" s="54" t="s">
        <v>27</v>
      </c>
      <c r="E18" s="59" t="str">
        <f>VLOOKUP(D18,'pomocna tabulka'!$B$2:$D$12,3,0)</f>
        <v>MIRRI SR</v>
      </c>
      <c r="F18" s="60" t="str">
        <f>+IFERROR(VLOOKUP(VALUE(MID($B18,11,1)),'pomocna tabulka'!$F$2:$G$7,2,0),"")</f>
        <v>Zálohová platba</v>
      </c>
      <c r="G18" s="54" t="s">
        <v>20</v>
      </c>
      <c r="H18" s="70">
        <v>1370011</v>
      </c>
      <c r="I18" s="54" t="s">
        <v>21</v>
      </c>
      <c r="J18" s="71">
        <v>457105.85</v>
      </c>
      <c r="K18" s="15" t="s">
        <v>52</v>
      </c>
      <c r="L18" s="56">
        <v>39383.15</v>
      </c>
      <c r="M18" s="34">
        <f t="shared" si="0"/>
        <v>1866500</v>
      </c>
      <c r="N18" s="46">
        <v>46042</v>
      </c>
      <c r="O18" s="69" t="s">
        <v>49</v>
      </c>
    </row>
    <row r="19" spans="2:15" x14ac:dyDescent="0.25">
      <c r="B19" s="14" t="s">
        <v>53</v>
      </c>
      <c r="C19" s="16" t="s">
        <v>54</v>
      </c>
      <c r="D19" s="54" t="s">
        <v>27</v>
      </c>
      <c r="E19" s="59" t="str">
        <f>VLOOKUP(D19,'pomocna tabulka'!$B$2:$D$12,3,0)</f>
        <v>MIRRI SR</v>
      </c>
      <c r="F19" s="60" t="str">
        <f>+IFERROR(VLOOKUP(VALUE(MID($B19,11,1)),'pomocna tabulka'!$F$2:$G$7,2,0),"")</f>
        <v>Predfinancovanie</v>
      </c>
      <c r="G19" s="54" t="s">
        <v>28</v>
      </c>
      <c r="H19" s="55">
        <v>30068.12</v>
      </c>
      <c r="I19" s="54" t="s">
        <v>29</v>
      </c>
      <c r="J19" s="56">
        <v>2476.1999999999998</v>
      </c>
      <c r="K19" s="15"/>
      <c r="L19" s="56">
        <v>0</v>
      </c>
      <c r="M19" s="34">
        <f t="shared" si="0"/>
        <v>32544.32</v>
      </c>
      <c r="N19" s="46">
        <v>46042</v>
      </c>
      <c r="O19" s="66" t="s">
        <v>22</v>
      </c>
    </row>
    <row r="20" spans="2:15" x14ac:dyDescent="0.25">
      <c r="B20" s="16" t="s">
        <v>55</v>
      </c>
      <c r="C20" s="16" t="s">
        <v>56</v>
      </c>
      <c r="D20" s="54" t="s">
        <v>27</v>
      </c>
      <c r="E20" s="59" t="str">
        <f>VLOOKUP(D20,'pomocna tabulka'!$B$2:$D$12,3,0)</f>
        <v>MIRRI SR</v>
      </c>
      <c r="F20" s="60" t="str">
        <f>+IFERROR(VLOOKUP(VALUE(MID($B20,11,1)),'pomocna tabulka'!$F$2:$G$7,2,0),"")</f>
        <v>Zálohová platba</v>
      </c>
      <c r="G20" s="54" t="s">
        <v>28</v>
      </c>
      <c r="H20" s="55">
        <v>63565.22</v>
      </c>
      <c r="I20" s="54" t="s">
        <v>29</v>
      </c>
      <c r="J20" s="71">
        <v>5234.78</v>
      </c>
      <c r="K20" s="58"/>
      <c r="L20" s="56">
        <v>0</v>
      </c>
      <c r="M20" s="34">
        <f>H20+J20+L20</f>
        <v>68800</v>
      </c>
      <c r="N20" s="46">
        <v>46042</v>
      </c>
      <c r="O20" s="66" t="s">
        <v>22</v>
      </c>
    </row>
    <row r="21" spans="2:15" x14ac:dyDescent="0.25">
      <c r="B21" s="14" t="s">
        <v>57</v>
      </c>
      <c r="C21" s="16" t="s">
        <v>58</v>
      </c>
      <c r="D21" s="60" t="s">
        <v>19</v>
      </c>
      <c r="E21" s="59" t="str">
        <f>VLOOKUP(D21,'pomocna tabulka'!$B$2:$D$12,3,0)</f>
        <v>Úrad vlády SR</v>
      </c>
      <c r="F21" s="60" t="str">
        <f>+IFERROR(VLOOKUP(VALUE(MID($B21,11,1)),'pomocna tabulka'!$F$2:$G$7,2,0),"")</f>
        <v>Priebežná platba</v>
      </c>
      <c r="G21" s="22" t="s">
        <v>20</v>
      </c>
      <c r="H21" s="55">
        <v>4903.28</v>
      </c>
      <c r="I21" s="22" t="s">
        <v>21</v>
      </c>
      <c r="J21" s="56">
        <v>865.29</v>
      </c>
      <c r="K21" s="58"/>
      <c r="L21" s="56">
        <v>0</v>
      </c>
      <c r="M21" s="34">
        <f t="shared" si="0"/>
        <v>5768.57</v>
      </c>
      <c r="N21" s="46">
        <v>46042</v>
      </c>
      <c r="O21" s="66" t="s">
        <v>22</v>
      </c>
    </row>
    <row r="22" spans="2:15" ht="26.25" x14ac:dyDescent="0.25">
      <c r="B22" s="14" t="s">
        <v>59</v>
      </c>
      <c r="C22" s="16" t="s">
        <v>60</v>
      </c>
      <c r="D22" s="61" t="s">
        <v>27</v>
      </c>
      <c r="E22" s="59" t="str">
        <f>VLOOKUP(D22,'pomocna tabulka'!$B$2:$D$12,3,0)</f>
        <v>MIRRI SR</v>
      </c>
      <c r="F22" s="60" t="str">
        <f>+IFERROR(VLOOKUP(VALUE(MID($B22,11,1)),'pomocna tabulka'!$F$2:$G$7,2,0),"")</f>
        <v>Zálohová platba</v>
      </c>
      <c r="G22" s="54" t="s">
        <v>42</v>
      </c>
      <c r="H22" s="55">
        <v>651641.06000000006</v>
      </c>
      <c r="I22" s="22" t="s">
        <v>43</v>
      </c>
      <c r="J22" s="56">
        <v>53664.56</v>
      </c>
      <c r="K22" s="58"/>
      <c r="L22" s="56">
        <v>0</v>
      </c>
      <c r="M22" s="72">
        <f>H22+J22+L22</f>
        <v>705305.62000000011</v>
      </c>
      <c r="N22" s="46">
        <v>46042</v>
      </c>
      <c r="O22" s="66" t="s">
        <v>22</v>
      </c>
    </row>
    <row r="23" spans="2:15" x14ac:dyDescent="0.25">
      <c r="B23" s="14" t="s">
        <v>61</v>
      </c>
      <c r="C23" s="16" t="s">
        <v>62</v>
      </c>
      <c r="D23" s="61" t="s">
        <v>27</v>
      </c>
      <c r="E23" s="59" t="str">
        <f>VLOOKUP(D23,'pomocna tabulka'!$B$2:$D$12,3,0)</f>
        <v>MIRRI SR</v>
      </c>
      <c r="F23" s="60" t="str">
        <f>+IFERROR(VLOOKUP(VALUE(MID($B23,11,1)),'pomocna tabulka'!$F$2:$G$7,2,0),"")</f>
        <v>Zálohová platba</v>
      </c>
      <c r="G23" s="54" t="s">
        <v>28</v>
      </c>
      <c r="H23" s="55">
        <v>36380000</v>
      </c>
      <c r="I23" s="54" t="s">
        <v>29</v>
      </c>
      <c r="J23" s="56">
        <v>6420000</v>
      </c>
      <c r="K23" s="58"/>
      <c r="L23" s="56"/>
      <c r="M23" s="72">
        <f t="shared" ref="M23:M45" si="1">H23+J23+L23</f>
        <v>42800000</v>
      </c>
      <c r="N23" s="46">
        <v>46042</v>
      </c>
      <c r="O23" s="69" t="s">
        <v>49</v>
      </c>
    </row>
    <row r="24" spans="2:15" ht="26.25" x14ac:dyDescent="0.25">
      <c r="B24" s="14" t="s">
        <v>63</v>
      </c>
      <c r="C24" s="16" t="s">
        <v>47</v>
      </c>
      <c r="D24" s="61" t="s">
        <v>27</v>
      </c>
      <c r="E24" s="59" t="str">
        <f>VLOOKUP(D24,'pomocna tabulka'!$B$2:$D$12,3,0)</f>
        <v>MIRRI SR</v>
      </c>
      <c r="F24" s="60" t="str">
        <f>+IFERROR(VLOOKUP(VALUE(MID($B24,11,1)),'pomocna tabulka'!$F$2:$G$7,2,0),"")</f>
        <v>Priebežná platba</v>
      </c>
      <c r="G24" s="54" t="s">
        <v>28</v>
      </c>
      <c r="H24" s="55">
        <v>54942.52</v>
      </c>
      <c r="I24" s="54" t="s">
        <v>29</v>
      </c>
      <c r="J24" s="56">
        <v>12044.45</v>
      </c>
      <c r="K24" s="15" t="s">
        <v>48</v>
      </c>
      <c r="L24" s="56">
        <v>5295.48</v>
      </c>
      <c r="M24" s="72">
        <f t="shared" si="1"/>
        <v>72282.45</v>
      </c>
      <c r="N24" s="46">
        <v>46042</v>
      </c>
      <c r="O24" s="69" t="s">
        <v>49</v>
      </c>
    </row>
    <row r="25" spans="2:15" x14ac:dyDescent="0.25">
      <c r="B25" s="14" t="s">
        <v>64</v>
      </c>
      <c r="C25" s="16" t="s">
        <v>65</v>
      </c>
      <c r="D25" s="61" t="s">
        <v>66</v>
      </c>
      <c r="E25" s="59" t="str">
        <f>VLOOKUP(D25,'pomocna tabulka'!$B$2:$D$12,3,0)</f>
        <v xml:space="preserve">Slovenská inovačná a energetická agentúra </v>
      </c>
      <c r="F25" s="60" t="str">
        <f>+IFERROR(VLOOKUP(VALUE(MID($B25,11,1)),'pomocna tabulka'!$F$2:$G$7,2,0),"")</f>
        <v>Predfinancovanie</v>
      </c>
      <c r="G25" s="54" t="s">
        <v>28</v>
      </c>
      <c r="H25" s="55">
        <v>6836.72</v>
      </c>
      <c r="I25" s="22" t="s">
        <v>29</v>
      </c>
      <c r="J25" s="56">
        <v>1206.48</v>
      </c>
      <c r="K25" s="58"/>
      <c r="L25" s="56">
        <v>0</v>
      </c>
      <c r="M25" s="72">
        <f>H25+J25+L25</f>
        <v>8043.2000000000007</v>
      </c>
      <c r="N25" s="46">
        <v>46043</v>
      </c>
      <c r="O25" s="66" t="s">
        <v>22</v>
      </c>
    </row>
    <row r="26" spans="2:15" x14ac:dyDescent="0.25">
      <c r="B26" s="14" t="s">
        <v>64</v>
      </c>
      <c r="C26" s="16" t="s">
        <v>65</v>
      </c>
      <c r="D26" s="61" t="s">
        <v>66</v>
      </c>
      <c r="E26" s="59" t="str">
        <f>VLOOKUP(D26,'pomocna tabulka'!$B$2:$D$12,3,0)</f>
        <v xml:space="preserve">Slovenská inovačná a energetická agentúra </v>
      </c>
      <c r="F26" s="60" t="str">
        <f>+IFERROR(VLOOKUP(VALUE(MID($B26,11,1)),'pomocna tabulka'!$F$2:$G$7,2,0),"")</f>
        <v>Predfinancovanie</v>
      </c>
      <c r="G26" s="54" t="s">
        <v>67</v>
      </c>
      <c r="H26" s="55">
        <v>121517.98</v>
      </c>
      <c r="I26" s="22" t="s">
        <v>68</v>
      </c>
      <c r="J26" s="56">
        <v>21444.35</v>
      </c>
      <c r="K26" s="58"/>
      <c r="L26" s="56">
        <v>0</v>
      </c>
      <c r="M26" s="72">
        <f t="shared" si="1"/>
        <v>142962.32999999999</v>
      </c>
      <c r="N26" s="46">
        <v>46043</v>
      </c>
      <c r="O26" s="66" t="s">
        <v>22</v>
      </c>
    </row>
    <row r="27" spans="2:15" x14ac:dyDescent="0.25">
      <c r="B27" s="14" t="s">
        <v>69</v>
      </c>
      <c r="C27" s="16" t="s">
        <v>70</v>
      </c>
      <c r="D27" s="61" t="s">
        <v>27</v>
      </c>
      <c r="E27" s="59" t="str">
        <f>VLOOKUP(D27,'pomocna tabulka'!$B$2:$D$12,3,0)</f>
        <v>MIRRI SR</v>
      </c>
      <c r="F27" s="60" t="str">
        <f>+IFERROR(VLOOKUP(VALUE(MID($B27,11,1)),'pomocna tabulka'!$F$2:$G$7,2,0),"")</f>
        <v>Zálohová platba</v>
      </c>
      <c r="G27" s="54" t="s">
        <v>28</v>
      </c>
      <c r="H27" s="55">
        <v>336208.5</v>
      </c>
      <c r="I27" s="22" t="s">
        <v>29</v>
      </c>
      <c r="J27" s="56">
        <v>113791.5</v>
      </c>
      <c r="K27" s="58"/>
      <c r="L27" s="56">
        <v>0</v>
      </c>
      <c r="M27" s="72">
        <f t="shared" si="1"/>
        <v>450000</v>
      </c>
      <c r="N27" s="46">
        <v>46042</v>
      </c>
      <c r="O27" s="69" t="s">
        <v>49</v>
      </c>
    </row>
    <row r="28" spans="2:15" x14ac:dyDescent="0.25">
      <c r="B28" s="14" t="s">
        <v>71</v>
      </c>
      <c r="C28" s="16" t="s">
        <v>72</v>
      </c>
      <c r="D28" s="61" t="s">
        <v>27</v>
      </c>
      <c r="E28" s="59" t="str">
        <f>VLOOKUP(D28,'pomocna tabulka'!$B$2:$D$12,3,0)</f>
        <v>MIRRI SR</v>
      </c>
      <c r="F28" s="60" t="str">
        <f>+IFERROR(VLOOKUP(VALUE(MID($B28,11,1)),'pomocna tabulka'!$F$2:$G$7,2,0),"")</f>
        <v>Predfinancovanie</v>
      </c>
      <c r="G28" s="54" t="s">
        <v>28</v>
      </c>
      <c r="H28" s="55">
        <v>119533.74</v>
      </c>
      <c r="I28" s="22" t="s">
        <v>29</v>
      </c>
      <c r="J28" s="56">
        <v>9843.9500000000007</v>
      </c>
      <c r="K28" s="58"/>
      <c r="L28" s="56">
        <v>0</v>
      </c>
      <c r="M28" s="72">
        <f t="shared" si="1"/>
        <v>129377.69</v>
      </c>
      <c r="N28" s="44">
        <v>46043</v>
      </c>
      <c r="O28" s="66" t="s">
        <v>22</v>
      </c>
    </row>
    <row r="29" spans="2:15" x14ac:dyDescent="0.25">
      <c r="B29" s="14" t="s">
        <v>73</v>
      </c>
      <c r="C29" s="16" t="s">
        <v>74</v>
      </c>
      <c r="D29" s="61" t="s">
        <v>27</v>
      </c>
      <c r="E29" s="59" t="str">
        <f>VLOOKUP(D29,'pomocna tabulka'!$B$2:$D$12,3,0)</f>
        <v>MIRRI SR</v>
      </c>
      <c r="F29" s="60" t="str">
        <f>+IFERROR(VLOOKUP(VALUE(MID($B29,11,1)),'pomocna tabulka'!$F$2:$G$7,2,0),"")</f>
        <v>Predfinancovanie</v>
      </c>
      <c r="G29" s="54" t="s">
        <v>28</v>
      </c>
      <c r="H29" s="55">
        <v>129000.61</v>
      </c>
      <c r="I29" s="22" t="s">
        <v>29</v>
      </c>
      <c r="J29" s="56">
        <v>10623.58</v>
      </c>
      <c r="K29" s="58"/>
      <c r="L29" s="56">
        <v>0</v>
      </c>
      <c r="M29" s="72">
        <f t="shared" si="1"/>
        <v>139624.19</v>
      </c>
      <c r="N29" s="44">
        <v>46043</v>
      </c>
      <c r="O29" s="66" t="s">
        <v>22</v>
      </c>
    </row>
    <row r="30" spans="2:15" x14ac:dyDescent="0.25">
      <c r="B30" s="14" t="s">
        <v>75</v>
      </c>
      <c r="C30" s="16" t="s">
        <v>76</v>
      </c>
      <c r="D30" s="60" t="s">
        <v>19</v>
      </c>
      <c r="E30" s="59" t="str">
        <f>VLOOKUP(D30,'pomocna tabulka'!$B$2:$D$12,3,0)</f>
        <v>Úrad vlády SR</v>
      </c>
      <c r="F30" s="60" t="str">
        <f>+IFERROR(VLOOKUP(VALUE(MID($B30,11,1)),'pomocna tabulka'!$F$2:$G$7,2,0),"")</f>
        <v>Priebežná platba</v>
      </c>
      <c r="G30" s="22" t="s">
        <v>20</v>
      </c>
      <c r="H30" s="55">
        <v>9806.6200000000008</v>
      </c>
      <c r="I30" s="22" t="s">
        <v>21</v>
      </c>
      <c r="J30" s="56">
        <v>1730.58</v>
      </c>
      <c r="K30" s="58"/>
      <c r="L30" s="56">
        <v>0</v>
      </c>
      <c r="M30" s="72">
        <f t="shared" si="1"/>
        <v>11537.2</v>
      </c>
      <c r="N30" s="44">
        <v>46043</v>
      </c>
      <c r="O30" s="66" t="s">
        <v>22</v>
      </c>
    </row>
    <row r="31" spans="2:15" x14ac:dyDescent="0.25">
      <c r="B31" s="14" t="s">
        <v>77</v>
      </c>
      <c r="C31" s="16" t="s">
        <v>78</v>
      </c>
      <c r="D31" s="61" t="s">
        <v>27</v>
      </c>
      <c r="E31" s="59" t="str">
        <f>VLOOKUP(D31,'pomocna tabulka'!$B$2:$D$12,3,0)</f>
        <v>MIRRI SR</v>
      </c>
      <c r="F31" s="60" t="str">
        <f>+IFERROR(VLOOKUP(VALUE(MID($B31,11,1)),'pomocna tabulka'!$F$2:$G$7,2,0),"")</f>
        <v>Priebežná platba</v>
      </c>
      <c r="G31" s="54" t="s">
        <v>28</v>
      </c>
      <c r="H31" s="55">
        <v>115560.88</v>
      </c>
      <c r="I31" s="54" t="s">
        <v>29</v>
      </c>
      <c r="J31" s="56">
        <v>38553.339999999997</v>
      </c>
      <c r="K31" s="54" t="s">
        <v>48</v>
      </c>
      <c r="L31" s="56">
        <v>11138</v>
      </c>
      <c r="M31" s="72">
        <f t="shared" si="1"/>
        <v>165252.22</v>
      </c>
      <c r="N31" s="46">
        <v>46042</v>
      </c>
      <c r="O31" s="69" t="s">
        <v>49</v>
      </c>
    </row>
    <row r="32" spans="2:15" x14ac:dyDescent="0.25">
      <c r="B32" s="14" t="s">
        <v>79</v>
      </c>
      <c r="C32" s="16" t="s">
        <v>80</v>
      </c>
      <c r="D32" s="61" t="s">
        <v>27</v>
      </c>
      <c r="E32" s="59" t="str">
        <f>VLOOKUP(D32,'pomocna tabulka'!$B$2:$D$12,3,0)</f>
        <v>MIRRI SR</v>
      </c>
      <c r="F32" s="60" t="str">
        <f>+IFERROR(VLOOKUP(VALUE(MID($B32,11,1)),'pomocna tabulka'!$F$2:$G$7,2,0),"")</f>
        <v>Zálohová platba</v>
      </c>
      <c r="G32" s="54" t="s">
        <v>28</v>
      </c>
      <c r="H32" s="55">
        <v>46189.49</v>
      </c>
      <c r="I32" s="54" t="s">
        <v>29</v>
      </c>
      <c r="J32" s="56">
        <v>12253.81</v>
      </c>
      <c r="K32" s="58"/>
      <c r="L32" s="56">
        <v>0</v>
      </c>
      <c r="M32" s="72">
        <f t="shared" si="1"/>
        <v>58443.299999999996</v>
      </c>
      <c r="N32" s="46">
        <v>46042</v>
      </c>
      <c r="O32" s="69" t="s">
        <v>49</v>
      </c>
    </row>
    <row r="33" spans="2:15" x14ac:dyDescent="0.25">
      <c r="B33" s="14" t="s">
        <v>81</v>
      </c>
      <c r="C33" s="16" t="s">
        <v>82</v>
      </c>
      <c r="D33" s="60" t="s">
        <v>19</v>
      </c>
      <c r="E33" s="59" t="str">
        <f>VLOOKUP(D33,'pomocna tabulka'!$B$2:$D$12,3,0)</f>
        <v>Úrad vlády SR</v>
      </c>
      <c r="F33" s="60" t="str">
        <f>+IFERROR(VLOOKUP(VALUE(MID($B33,11,1)),'pomocna tabulka'!$F$2:$G$7,2,0),"")</f>
        <v>Priebežná platba</v>
      </c>
      <c r="G33" s="22" t="s">
        <v>20</v>
      </c>
      <c r="H33" s="55">
        <v>7251.29</v>
      </c>
      <c r="I33" s="22" t="s">
        <v>21</v>
      </c>
      <c r="J33" s="56">
        <v>1279.6400000000001</v>
      </c>
      <c r="K33" s="58"/>
      <c r="L33" s="56">
        <v>0</v>
      </c>
      <c r="M33" s="72">
        <f t="shared" si="1"/>
        <v>8530.93</v>
      </c>
      <c r="N33" s="44">
        <v>46043</v>
      </c>
      <c r="O33" s="66" t="s">
        <v>22</v>
      </c>
    </row>
    <row r="34" spans="2:15" x14ac:dyDescent="0.25">
      <c r="B34" s="14" t="s">
        <v>83</v>
      </c>
      <c r="C34" s="16" t="s">
        <v>84</v>
      </c>
      <c r="D34" s="61" t="s">
        <v>27</v>
      </c>
      <c r="E34" s="59" t="str">
        <f>VLOOKUP(D34,'pomocna tabulka'!$B$2:$D$12,3,0)</f>
        <v>MIRRI SR</v>
      </c>
      <c r="F34" s="60" t="str">
        <f>+IFERROR(VLOOKUP(VALUE(MID($B34,11,1)),'pomocna tabulka'!$F$2:$G$7,2,0),"")</f>
        <v>Zálohová platba</v>
      </c>
      <c r="G34" s="54" t="s">
        <v>28</v>
      </c>
      <c r="H34" s="55">
        <v>105685.33</v>
      </c>
      <c r="I34" s="54" t="s">
        <v>29</v>
      </c>
      <c r="J34" s="56">
        <v>8703.5</v>
      </c>
      <c r="K34" s="58"/>
      <c r="L34" s="56">
        <v>0</v>
      </c>
      <c r="M34" s="72">
        <f t="shared" si="1"/>
        <v>114388.83</v>
      </c>
      <c r="N34" s="44">
        <v>46043</v>
      </c>
      <c r="O34" s="66" t="s">
        <v>22</v>
      </c>
    </row>
    <row r="35" spans="2:15" ht="15" customHeight="1" x14ac:dyDescent="0.25">
      <c r="B35" s="14" t="s">
        <v>85</v>
      </c>
      <c r="C35" s="16" t="s">
        <v>86</v>
      </c>
      <c r="D35" s="60" t="s">
        <v>19</v>
      </c>
      <c r="E35" s="59" t="str">
        <f>VLOOKUP(D35,'pomocna tabulka'!$B$2:$D$12,3,0)</f>
        <v>Úrad vlády SR</v>
      </c>
      <c r="F35" s="60" t="str">
        <f>+IFERROR(VLOOKUP(VALUE(MID($B35,11,1)),'pomocna tabulka'!$F$2:$G$7,2,0),"")</f>
        <v>Priebežná platba</v>
      </c>
      <c r="G35" s="22" t="s">
        <v>20</v>
      </c>
      <c r="H35" s="55">
        <v>4853.7299999999996</v>
      </c>
      <c r="I35" s="22" t="s">
        <v>21</v>
      </c>
      <c r="J35" s="56">
        <v>856.54</v>
      </c>
      <c r="K35" s="58"/>
      <c r="L35" s="56">
        <v>0</v>
      </c>
      <c r="M35" s="72">
        <f t="shared" si="1"/>
        <v>5710.2699999999995</v>
      </c>
      <c r="N35" s="44">
        <v>46043</v>
      </c>
      <c r="O35" s="66" t="s">
        <v>22</v>
      </c>
    </row>
    <row r="36" spans="2:15" x14ac:dyDescent="0.25">
      <c r="B36" s="14" t="s">
        <v>87</v>
      </c>
      <c r="C36" s="16" t="s">
        <v>88</v>
      </c>
      <c r="D36" s="61" t="s">
        <v>27</v>
      </c>
      <c r="E36" s="59" t="str">
        <f>VLOOKUP(D36,'pomocna tabulka'!$B$2:$D$12,3,0)</f>
        <v>MIRRI SR</v>
      </c>
      <c r="F36" s="60" t="str">
        <f>+IFERROR(VLOOKUP(VALUE(MID($B36,11,1)),'pomocna tabulka'!$F$2:$G$7,2,0),"")</f>
        <v>Zálohová platba</v>
      </c>
      <c r="G36" s="54" t="s">
        <v>28</v>
      </c>
      <c r="H36" s="55">
        <v>38318.870000000003</v>
      </c>
      <c r="I36" s="22" t="s">
        <v>29</v>
      </c>
      <c r="J36" s="56">
        <v>3155.68</v>
      </c>
      <c r="K36" s="58"/>
      <c r="L36" s="56">
        <v>0</v>
      </c>
      <c r="M36" s="72">
        <f t="shared" si="1"/>
        <v>41474.550000000003</v>
      </c>
      <c r="N36" s="44">
        <v>46043</v>
      </c>
      <c r="O36" s="66" t="s">
        <v>22</v>
      </c>
    </row>
    <row r="37" spans="2:15" x14ac:dyDescent="0.25">
      <c r="B37" s="14" t="s">
        <v>89</v>
      </c>
      <c r="C37" s="16" t="s">
        <v>90</v>
      </c>
      <c r="D37" s="61" t="s">
        <v>27</v>
      </c>
      <c r="E37" s="59" t="str">
        <f>VLOOKUP(D37,'pomocna tabulka'!$B$2:$D$12,3,0)</f>
        <v>MIRRI SR</v>
      </c>
      <c r="F37" s="60" t="str">
        <f>+IFERROR(VLOOKUP(VALUE(MID($B37,11,1)),'pomocna tabulka'!$F$2:$G$7,2,0),"")</f>
        <v>Priebežná platba</v>
      </c>
      <c r="G37" s="54" t="s">
        <v>28</v>
      </c>
      <c r="H37" s="55">
        <v>26333.54</v>
      </c>
      <c r="I37" s="22" t="s">
        <v>29</v>
      </c>
      <c r="J37" s="56">
        <v>2168.64</v>
      </c>
      <c r="K37" s="58"/>
      <c r="L37" s="56">
        <v>0</v>
      </c>
      <c r="M37" s="72">
        <f t="shared" si="1"/>
        <v>28502.18</v>
      </c>
      <c r="N37" s="44">
        <v>46043</v>
      </c>
      <c r="O37" s="66" t="s">
        <v>22</v>
      </c>
    </row>
    <row r="38" spans="2:15" x14ac:dyDescent="0.25">
      <c r="B38" s="14" t="s">
        <v>91</v>
      </c>
      <c r="C38" s="16" t="s">
        <v>92</v>
      </c>
      <c r="D38" s="61" t="s">
        <v>66</v>
      </c>
      <c r="E38" s="59" t="str">
        <f>VLOOKUP(D38,'pomocna tabulka'!$B$2:$D$12,3,0)</f>
        <v xml:space="preserve">Slovenská inovačná a energetická agentúra </v>
      </c>
      <c r="F38" s="60" t="str">
        <f>+IFERROR(VLOOKUP(VALUE(MID($B38,11,1)),'pomocna tabulka'!$F$2:$G$7,2,0),"")</f>
        <v>Predfinancovanie</v>
      </c>
      <c r="G38" s="54" t="s">
        <v>67</v>
      </c>
      <c r="H38" s="55">
        <v>94031.66</v>
      </c>
      <c r="I38" s="22" t="s">
        <v>68</v>
      </c>
      <c r="J38" s="56">
        <v>16593.82</v>
      </c>
      <c r="K38" s="58"/>
      <c r="L38" s="56">
        <v>0</v>
      </c>
      <c r="M38" s="72">
        <f t="shared" si="1"/>
        <v>110625.48000000001</v>
      </c>
      <c r="N38" s="78">
        <v>46043</v>
      </c>
      <c r="O38" s="66" t="s">
        <v>22</v>
      </c>
    </row>
    <row r="39" spans="2:15" x14ac:dyDescent="0.25">
      <c r="B39" s="14" t="s">
        <v>93</v>
      </c>
      <c r="C39" s="16" t="s">
        <v>94</v>
      </c>
      <c r="D39" s="61" t="s">
        <v>27</v>
      </c>
      <c r="E39" s="59" t="str">
        <f>VLOOKUP(D39,'pomocna tabulka'!$B$2:$D$12,3,0)</f>
        <v>MIRRI SR</v>
      </c>
      <c r="F39" s="60" t="str">
        <f>+IFERROR(VLOOKUP(VALUE(MID($B39,11,1)),'pomocna tabulka'!$F$2:$G$7,2,0),"")</f>
        <v>Zálohová platba</v>
      </c>
      <c r="G39" s="54" t="s">
        <v>28</v>
      </c>
      <c r="H39" s="55">
        <v>89619.57</v>
      </c>
      <c r="I39" s="22" t="s">
        <v>29</v>
      </c>
      <c r="J39" s="56">
        <v>7380.43</v>
      </c>
      <c r="K39" s="58"/>
      <c r="L39" s="56">
        <v>0</v>
      </c>
      <c r="M39" s="91">
        <f t="shared" si="1"/>
        <v>97000</v>
      </c>
      <c r="N39" s="46">
        <v>46043</v>
      </c>
      <c r="O39" s="94" t="s">
        <v>22</v>
      </c>
    </row>
    <row r="40" spans="2:15" x14ac:dyDescent="0.25">
      <c r="B40" s="14" t="s">
        <v>95</v>
      </c>
      <c r="C40" s="16" t="s">
        <v>96</v>
      </c>
      <c r="D40" s="61" t="s">
        <v>19</v>
      </c>
      <c r="E40" s="59" t="str">
        <f>VLOOKUP(D40,'pomocna tabulka'!$B$2:$D$12,3,0)</f>
        <v>Úrad vlády SR</v>
      </c>
      <c r="F40" s="76" t="str">
        <f>+IFERROR(VLOOKUP(VALUE(MID($B40,11,1)),'pomocna tabulka'!$F$2:$G$7,2,0),"")</f>
        <v>Priebežná platba</v>
      </c>
      <c r="G40" s="67" t="s">
        <v>20</v>
      </c>
      <c r="H40" s="51">
        <v>18317.150000000001</v>
      </c>
      <c r="I40" s="67" t="s">
        <v>21</v>
      </c>
      <c r="J40" s="45">
        <v>3232.44</v>
      </c>
      <c r="K40" s="77"/>
      <c r="L40" s="45">
        <v>0</v>
      </c>
      <c r="M40" s="92">
        <f t="shared" si="1"/>
        <v>21549.59</v>
      </c>
      <c r="N40" s="46">
        <v>46043</v>
      </c>
      <c r="O40" s="95" t="s">
        <v>22</v>
      </c>
    </row>
    <row r="41" spans="2:15" x14ac:dyDescent="0.25">
      <c r="B41" s="14" t="s">
        <v>97</v>
      </c>
      <c r="C41" s="16" t="s">
        <v>98</v>
      </c>
      <c r="D41" s="61" t="s">
        <v>19</v>
      </c>
      <c r="E41" s="75" t="str">
        <f>VLOOKUP(D41,'pomocna tabulka'!$B$2:$D$12,3,0)</f>
        <v>Úrad vlády SR</v>
      </c>
      <c r="F41" s="61" t="str">
        <f>+IFERROR(VLOOKUP(VALUE(MID($B41,11,1)),'pomocna tabulka'!$F$2:$G$7,2,0),"")</f>
        <v>Zálohová platba</v>
      </c>
      <c r="G41" s="54" t="s">
        <v>20</v>
      </c>
      <c r="H41" s="55">
        <v>63750</v>
      </c>
      <c r="I41" s="54" t="s">
        <v>21</v>
      </c>
      <c r="J41" s="71">
        <v>11250</v>
      </c>
      <c r="K41" s="58"/>
      <c r="L41" s="56">
        <v>0</v>
      </c>
      <c r="M41" s="93">
        <f t="shared" si="1"/>
        <v>75000</v>
      </c>
      <c r="N41" s="46">
        <v>46043</v>
      </c>
      <c r="O41" s="95" t="s">
        <v>22</v>
      </c>
    </row>
    <row r="42" spans="2:15" x14ac:dyDescent="0.25">
      <c r="B42" s="14" t="s">
        <v>99</v>
      </c>
      <c r="C42" s="16" t="s">
        <v>39</v>
      </c>
      <c r="D42" s="61" t="s">
        <v>19</v>
      </c>
      <c r="E42" s="75" t="str">
        <f>VLOOKUP(D42,'pomocna tabulka'!$B$2:$D$12,3,0)</f>
        <v>Úrad vlády SR</v>
      </c>
      <c r="F42" s="61" t="str">
        <f>+IFERROR(VLOOKUP(VALUE(MID($B42,11,1)),'pomocna tabulka'!$F$2:$G$7,2,0),"")</f>
        <v>Priebežná platba</v>
      </c>
      <c r="G42" s="54" t="s">
        <v>20</v>
      </c>
      <c r="H42" s="55">
        <v>9433.8700000000008</v>
      </c>
      <c r="I42" s="54" t="s">
        <v>21</v>
      </c>
      <c r="J42" s="56">
        <v>1664.8</v>
      </c>
      <c r="K42" s="58"/>
      <c r="L42" s="56">
        <v>0</v>
      </c>
      <c r="M42" s="93">
        <f t="shared" si="1"/>
        <v>11098.67</v>
      </c>
      <c r="N42" s="46">
        <v>46043</v>
      </c>
      <c r="O42" s="96" t="s">
        <v>22</v>
      </c>
    </row>
    <row r="43" spans="2:15" x14ac:dyDescent="0.25">
      <c r="B43" s="14" t="s">
        <v>100</v>
      </c>
      <c r="C43" s="16" t="s">
        <v>101</v>
      </c>
      <c r="D43" s="61" t="s">
        <v>19</v>
      </c>
      <c r="E43" s="75" t="str">
        <f>VLOOKUP(D43,'pomocna tabulka'!$B$2:$D$12,3,0)</f>
        <v>Úrad vlády SR</v>
      </c>
      <c r="F43" s="61" t="str">
        <f>+IFERROR(VLOOKUP(VALUE(MID($B43,11,1)),'pomocna tabulka'!$F$2:$G$7,2,0),"")</f>
        <v>Priebežná platba</v>
      </c>
      <c r="G43" s="54" t="s">
        <v>20</v>
      </c>
      <c r="H43" s="55">
        <v>14351.39</v>
      </c>
      <c r="I43" s="54" t="s">
        <v>21</v>
      </c>
      <c r="J43" s="56">
        <v>2532.6</v>
      </c>
      <c r="K43" s="58"/>
      <c r="L43" s="56">
        <v>0</v>
      </c>
      <c r="M43" s="93">
        <f t="shared" si="1"/>
        <v>16883.989999999998</v>
      </c>
      <c r="N43" s="46">
        <v>46043</v>
      </c>
      <c r="O43" s="96" t="s">
        <v>22</v>
      </c>
    </row>
    <row r="44" spans="2:15" ht="26.25" x14ac:dyDescent="0.25">
      <c r="B44" s="14" t="s">
        <v>102</v>
      </c>
      <c r="C44" s="16" t="s">
        <v>47</v>
      </c>
      <c r="D44" s="61" t="s">
        <v>27</v>
      </c>
      <c r="E44" s="75" t="str">
        <f>VLOOKUP(D44,'pomocna tabulka'!$B$2:$D$12,3,0)</f>
        <v>MIRRI SR</v>
      </c>
      <c r="F44" s="61" t="str">
        <f>+IFERROR(VLOOKUP(VALUE(MID($B44,11,1)),'pomocna tabulka'!$F$2:$G$7,2,0),"")</f>
        <v>Priebežná platba</v>
      </c>
      <c r="G44" s="54" t="s">
        <v>28</v>
      </c>
      <c r="H44" s="55">
        <v>18480.82</v>
      </c>
      <c r="I44" s="54" t="s">
        <v>29</v>
      </c>
      <c r="J44" s="56">
        <v>6165.56</v>
      </c>
      <c r="K44" s="54" t="s">
        <v>48</v>
      </c>
      <c r="L44" s="56">
        <v>1781.22</v>
      </c>
      <c r="M44" s="73">
        <f t="shared" ref="M44:M57" si="2">H44+J44+L44</f>
        <v>26427.600000000002</v>
      </c>
      <c r="N44" s="44">
        <v>46042</v>
      </c>
      <c r="O44" s="69" t="s">
        <v>49</v>
      </c>
    </row>
    <row r="45" spans="2:15" x14ac:dyDescent="0.25">
      <c r="B45" s="14" t="s">
        <v>103</v>
      </c>
      <c r="C45" s="16" t="s">
        <v>104</v>
      </c>
      <c r="D45" s="61" t="s">
        <v>19</v>
      </c>
      <c r="E45" s="75" t="str">
        <f>VLOOKUP(D45,'pomocna tabulka'!$B$2:$D$12,3,0)</f>
        <v>Úrad vlády SR</v>
      </c>
      <c r="F45" s="61" t="str">
        <f>+IFERROR(VLOOKUP(VALUE(MID($B45,11,1)),'pomocna tabulka'!$F$2:$G$7,2,0),"")</f>
        <v>Priebežná platba</v>
      </c>
      <c r="G45" s="54" t="s">
        <v>20</v>
      </c>
      <c r="H45" s="55">
        <v>9093.17</v>
      </c>
      <c r="I45" s="54" t="s">
        <v>21</v>
      </c>
      <c r="J45" s="56">
        <v>1604.68</v>
      </c>
      <c r="K45" s="58"/>
      <c r="L45" s="56"/>
      <c r="M45" s="73">
        <f t="shared" si="1"/>
        <v>10697.85</v>
      </c>
      <c r="N45" s="46">
        <v>46043</v>
      </c>
      <c r="O45" s="74" t="s">
        <v>22</v>
      </c>
    </row>
    <row r="46" spans="2:15" x14ac:dyDescent="0.25">
      <c r="B46" s="14" t="s">
        <v>105</v>
      </c>
      <c r="C46" s="16" t="s">
        <v>106</v>
      </c>
      <c r="D46" s="61" t="s">
        <v>19</v>
      </c>
      <c r="E46" s="75" t="str">
        <f>VLOOKUP(D46,'pomocna tabulka'!$B$2:$D$12,3,0)</f>
        <v>Úrad vlády SR</v>
      </c>
      <c r="F46" s="61" t="str">
        <f>+IFERROR(VLOOKUP(VALUE(MID($B46,11,1)),'pomocna tabulka'!$F$2:$G$7,2,0),"")</f>
        <v>Priebežná platba</v>
      </c>
      <c r="G46" s="54" t="s">
        <v>20</v>
      </c>
      <c r="H46" s="55">
        <v>2451.64</v>
      </c>
      <c r="I46" s="54" t="s">
        <v>21</v>
      </c>
      <c r="J46" s="56">
        <v>432.64</v>
      </c>
      <c r="K46" s="58"/>
      <c r="L46" s="56"/>
      <c r="M46" s="73">
        <f t="shared" si="2"/>
        <v>2884.2799999999997</v>
      </c>
      <c r="N46" s="46">
        <v>46043</v>
      </c>
      <c r="O46" s="74" t="s">
        <v>22</v>
      </c>
    </row>
    <row r="47" spans="2:15" x14ac:dyDescent="0.25">
      <c r="B47" s="14" t="s">
        <v>107</v>
      </c>
      <c r="C47" s="16" t="s">
        <v>108</v>
      </c>
      <c r="D47" s="61" t="s">
        <v>19</v>
      </c>
      <c r="E47" s="75" t="str">
        <f>VLOOKUP(D47,'pomocna tabulka'!$B$2:$D$12,3,0)</f>
        <v>Úrad vlády SR</v>
      </c>
      <c r="F47" s="61" t="str">
        <f>+IFERROR(VLOOKUP(VALUE(MID($B47,11,1)),'pomocna tabulka'!$F$2:$G$7,2,0),"")</f>
        <v>Priebežná platba</v>
      </c>
      <c r="G47" s="54" t="s">
        <v>20</v>
      </c>
      <c r="H47" s="55">
        <v>4903.28</v>
      </c>
      <c r="I47" s="54" t="s">
        <v>21</v>
      </c>
      <c r="J47" s="56">
        <v>865.29</v>
      </c>
      <c r="K47" s="58"/>
      <c r="L47" s="56"/>
      <c r="M47" s="73">
        <f t="shared" si="2"/>
        <v>5768.57</v>
      </c>
      <c r="N47" s="46">
        <v>46043</v>
      </c>
      <c r="O47" s="74" t="s">
        <v>22</v>
      </c>
    </row>
    <row r="48" spans="2:15" x14ac:dyDescent="0.25">
      <c r="B48" s="14" t="s">
        <v>109</v>
      </c>
      <c r="C48" s="16" t="s">
        <v>110</v>
      </c>
      <c r="D48" s="61" t="s">
        <v>19</v>
      </c>
      <c r="E48" s="75" t="str">
        <f>VLOOKUP(D48,'pomocna tabulka'!$B$2:$D$12,3,0)</f>
        <v>Úrad vlády SR</v>
      </c>
      <c r="F48" s="61" t="str">
        <f>+IFERROR(VLOOKUP(VALUE(MID($B48,11,1)),'pomocna tabulka'!$F$2:$G$7,2,0),"")</f>
        <v>Priebežná platba</v>
      </c>
      <c r="G48" s="54" t="s">
        <v>20</v>
      </c>
      <c r="H48" s="55">
        <v>4903.28</v>
      </c>
      <c r="I48" s="54" t="s">
        <v>21</v>
      </c>
      <c r="J48" s="56">
        <v>865.28</v>
      </c>
      <c r="K48" s="58"/>
      <c r="L48" s="56"/>
      <c r="M48" s="73">
        <f t="shared" si="2"/>
        <v>5768.5599999999995</v>
      </c>
      <c r="N48" s="46">
        <v>46043</v>
      </c>
      <c r="O48" s="74" t="s">
        <v>22</v>
      </c>
    </row>
    <row r="49" spans="2:15" x14ac:dyDescent="0.25">
      <c r="B49" s="14" t="s">
        <v>111</v>
      </c>
      <c r="C49" s="16" t="s">
        <v>112</v>
      </c>
      <c r="D49" s="61" t="s">
        <v>27</v>
      </c>
      <c r="E49" s="59" t="str">
        <f>VLOOKUP(D49,'pomocna tabulka'!$B$2:$D$12,3,0)</f>
        <v>MIRRI SR</v>
      </c>
      <c r="F49" s="61" t="str">
        <f>+IFERROR(VLOOKUP(VALUE(MID($B49,11,1)),'pomocna tabulka'!$F$2:$G$7,2,0),"")</f>
        <v>Zálohová platba</v>
      </c>
      <c r="G49" s="54" t="s">
        <v>67</v>
      </c>
      <c r="H49" s="55">
        <v>1998459.54</v>
      </c>
      <c r="I49" s="54" t="s">
        <v>68</v>
      </c>
      <c r="J49" s="56">
        <v>666724.74</v>
      </c>
      <c r="K49" s="54" t="s">
        <v>48</v>
      </c>
      <c r="L49" s="56">
        <v>192615.72</v>
      </c>
      <c r="M49" s="73">
        <f t="shared" si="2"/>
        <v>2857800.0000000005</v>
      </c>
      <c r="N49" s="46">
        <v>46043</v>
      </c>
      <c r="O49" s="74" t="s">
        <v>22</v>
      </c>
    </row>
    <row r="50" spans="2:15" x14ac:dyDescent="0.25">
      <c r="B50" s="14" t="s">
        <v>113</v>
      </c>
      <c r="C50" s="16" t="s">
        <v>114</v>
      </c>
      <c r="D50" s="61" t="s">
        <v>19</v>
      </c>
      <c r="E50" s="75" t="str">
        <f>VLOOKUP(D50,'pomocna tabulka'!$B$2:$D$12,3,0)</f>
        <v>Úrad vlády SR</v>
      </c>
      <c r="F50" s="61" t="str">
        <f>+IFERROR(VLOOKUP(VALUE(MID($B50,11,1)),'pomocna tabulka'!$F$2:$G$7,2,0),"")</f>
        <v>Priebežná platba</v>
      </c>
      <c r="G50" s="54" t="s">
        <v>20</v>
      </c>
      <c r="H50" s="55">
        <v>3627.87</v>
      </c>
      <c r="I50" s="54" t="s">
        <v>21</v>
      </c>
      <c r="J50" s="56">
        <v>640.21</v>
      </c>
      <c r="K50" s="58"/>
      <c r="L50" s="56"/>
      <c r="M50" s="73">
        <f t="shared" si="2"/>
        <v>4268.08</v>
      </c>
      <c r="N50" s="46">
        <v>46043</v>
      </c>
      <c r="O50" s="74" t="s">
        <v>22</v>
      </c>
    </row>
    <row r="51" spans="2:15" x14ac:dyDescent="0.25">
      <c r="B51" s="17" t="s">
        <v>115</v>
      </c>
      <c r="C51" s="24" t="s">
        <v>116</v>
      </c>
      <c r="D51" s="80" t="s">
        <v>19</v>
      </c>
      <c r="E51" s="81" t="str">
        <f>VLOOKUP(D51,'pomocna tabulka'!$B$2:$D$12,3,0)</f>
        <v>Úrad vlády SR</v>
      </c>
      <c r="F51" s="80" t="str">
        <f>+IFERROR(VLOOKUP(VALUE(MID($B51,11,1)),'pomocna tabulka'!$F$2:$G$7,2,0),"")</f>
        <v>Zálohová platba</v>
      </c>
      <c r="G51" s="19" t="s">
        <v>20</v>
      </c>
      <c r="H51" s="51">
        <v>33150</v>
      </c>
      <c r="I51" s="19" t="s">
        <v>21</v>
      </c>
      <c r="J51" s="45">
        <v>5850</v>
      </c>
      <c r="K51" s="77"/>
      <c r="L51" s="45"/>
      <c r="M51" s="82">
        <f t="shared" si="2"/>
        <v>39000</v>
      </c>
      <c r="N51" s="46">
        <v>46043</v>
      </c>
      <c r="O51" s="83" t="s">
        <v>22</v>
      </c>
    </row>
    <row r="52" spans="2:15" ht="30" customHeight="1" x14ac:dyDescent="0.25">
      <c r="B52" s="14" t="s">
        <v>117</v>
      </c>
      <c r="C52" s="16" t="s">
        <v>118</v>
      </c>
      <c r="D52" s="61" t="s">
        <v>27</v>
      </c>
      <c r="E52" s="84" t="str">
        <f>VLOOKUP(D52,'pomocna tabulka'!$B$2:$D$12,3,0)</f>
        <v>MIRRI SR</v>
      </c>
      <c r="F52" s="61" t="str">
        <f>+IFERROR(VLOOKUP(VALUE(MID($B52,11,1)),'pomocna tabulka'!$F$2:$G$7,2,0),"")</f>
        <v>Zálohová platba</v>
      </c>
      <c r="G52" s="54" t="s">
        <v>20</v>
      </c>
      <c r="H52" s="55">
        <v>6710765.5199999996</v>
      </c>
      <c r="I52" s="54" t="s">
        <v>21</v>
      </c>
      <c r="J52" s="56">
        <v>2239055.15</v>
      </c>
      <c r="K52" s="15" t="s">
        <v>52</v>
      </c>
      <c r="L52" s="85">
        <v>192911.65</v>
      </c>
      <c r="M52" s="82">
        <f t="shared" si="2"/>
        <v>9142732.3200000003</v>
      </c>
      <c r="N52" s="46">
        <v>46042</v>
      </c>
      <c r="O52" s="69" t="s">
        <v>49</v>
      </c>
    </row>
    <row r="53" spans="2:15" x14ac:dyDescent="0.25">
      <c r="B53" s="14" t="s">
        <v>119</v>
      </c>
      <c r="C53" s="16" t="s">
        <v>120</v>
      </c>
      <c r="D53" s="80" t="s">
        <v>19</v>
      </c>
      <c r="E53" s="84" t="str">
        <f>VLOOKUP(D53,'pomocna tabulka'!$B$2:$D$12,3,0)</f>
        <v>Úrad vlády SR</v>
      </c>
      <c r="F53" s="61" t="str">
        <f>+IFERROR(VLOOKUP(VALUE(MID($B53,11,1)),'pomocna tabulka'!$F$2:$G$7,2,0),"")</f>
        <v>Priebežná platba</v>
      </c>
      <c r="G53" s="54" t="s">
        <v>20</v>
      </c>
      <c r="H53" s="55">
        <v>4853.6899999999996</v>
      </c>
      <c r="I53" s="54" t="s">
        <v>21</v>
      </c>
      <c r="J53" s="55">
        <v>856.53</v>
      </c>
      <c r="K53" s="86"/>
      <c r="L53" s="85">
        <v>0</v>
      </c>
      <c r="M53" s="82">
        <f t="shared" si="2"/>
        <v>5710.2199999999993</v>
      </c>
      <c r="N53" s="46">
        <v>46043</v>
      </c>
      <c r="O53" s="83" t="s">
        <v>22</v>
      </c>
    </row>
    <row r="54" spans="2:15" x14ac:dyDescent="0.25">
      <c r="B54" s="14" t="s">
        <v>121</v>
      </c>
      <c r="C54" s="16" t="s">
        <v>122</v>
      </c>
      <c r="D54" s="80" t="s">
        <v>27</v>
      </c>
      <c r="E54" s="84" t="str">
        <f>VLOOKUP(D54,'pomocna tabulka'!$B$2:$D$12,3,0)</f>
        <v>MIRRI SR</v>
      </c>
      <c r="F54" s="61" t="str">
        <f>+IFERROR(VLOOKUP(VALUE(MID($B54,11,1)),'pomocna tabulka'!$F$2:$G$7,2,0),"")</f>
        <v>Zálohová platba</v>
      </c>
      <c r="G54" s="54" t="s">
        <v>28</v>
      </c>
      <c r="H54" s="55">
        <v>155585.97</v>
      </c>
      <c r="I54" s="54" t="s">
        <v>29</v>
      </c>
      <c r="J54" s="55">
        <v>12812.96</v>
      </c>
      <c r="K54" s="58"/>
      <c r="L54" s="56">
        <v>0</v>
      </c>
      <c r="M54" s="82">
        <f t="shared" si="2"/>
        <v>168398.93</v>
      </c>
      <c r="N54" s="46">
        <v>46043</v>
      </c>
      <c r="O54" s="83" t="s">
        <v>22</v>
      </c>
    </row>
    <row r="55" spans="2:15" x14ac:dyDescent="0.25">
      <c r="B55" s="14" t="s">
        <v>123</v>
      </c>
      <c r="C55" s="16" t="s">
        <v>124</v>
      </c>
      <c r="D55" s="80" t="s">
        <v>19</v>
      </c>
      <c r="E55" s="84" t="str">
        <f>VLOOKUP(D55,'pomocna tabulka'!$B$2:$D$12,3,0)</f>
        <v>Úrad vlády SR</v>
      </c>
      <c r="F55" s="61" t="str">
        <f>+IFERROR(VLOOKUP(VALUE(MID($B55,11,1)),'pomocna tabulka'!$F$2:$G$7,2,0),"")</f>
        <v>Priebežná platba</v>
      </c>
      <c r="G55" s="54" t="s">
        <v>20</v>
      </c>
      <c r="H55" s="55">
        <v>4903.28</v>
      </c>
      <c r="I55" s="54" t="s">
        <v>21</v>
      </c>
      <c r="J55" s="55">
        <v>865.28</v>
      </c>
      <c r="K55" s="58"/>
      <c r="L55" s="56">
        <v>0</v>
      </c>
      <c r="M55" s="82">
        <f t="shared" si="2"/>
        <v>5768.5599999999995</v>
      </c>
      <c r="N55" s="46">
        <v>46043</v>
      </c>
      <c r="O55" s="83" t="s">
        <v>22</v>
      </c>
    </row>
    <row r="56" spans="2:15" x14ac:dyDescent="0.25">
      <c r="B56" s="14" t="s">
        <v>125</v>
      </c>
      <c r="C56" s="16" t="s">
        <v>126</v>
      </c>
      <c r="D56" s="54" t="s">
        <v>27</v>
      </c>
      <c r="E56" s="84" t="str">
        <f>VLOOKUP(D56,'pomocna tabulka'!$B$2:$D$12,3,0)</f>
        <v>MIRRI SR</v>
      </c>
      <c r="F56" s="61" t="str">
        <f>+IFERROR(VLOOKUP(VALUE(MID($B56,11,1)),'pomocna tabulka'!$F$2:$G$7,2,0),"")</f>
        <v>Zálohová platba</v>
      </c>
      <c r="G56" s="54" t="s">
        <v>28</v>
      </c>
      <c r="H56" s="55">
        <v>85060.33</v>
      </c>
      <c r="I56" s="54" t="s">
        <v>29</v>
      </c>
      <c r="J56" s="55">
        <v>7004.97</v>
      </c>
      <c r="K56" s="58"/>
      <c r="L56" s="56">
        <v>0</v>
      </c>
      <c r="M56" s="73">
        <f t="shared" si="2"/>
        <v>92065.3</v>
      </c>
      <c r="N56" s="46">
        <v>46043</v>
      </c>
      <c r="O56" s="74" t="s">
        <v>22</v>
      </c>
    </row>
    <row r="57" spans="2:15" x14ac:dyDescent="0.25">
      <c r="B57" s="14" t="s">
        <v>127</v>
      </c>
      <c r="C57" s="16" t="s">
        <v>128</v>
      </c>
      <c r="D57" s="61" t="s">
        <v>66</v>
      </c>
      <c r="E57" s="59" t="str">
        <f>VLOOKUP(D57,'pomocna tabulka'!$B$2:$D$12,3,0)</f>
        <v xml:space="preserve">Slovenská inovačná a energetická agentúra </v>
      </c>
      <c r="F57" s="60" t="str">
        <f>+IFERROR(VLOOKUP(VALUE(MID($B57,11,1)),'pomocna tabulka'!$F$2:$G$7,2,0),"")</f>
        <v>Predfinancovanie</v>
      </c>
      <c r="G57" s="54" t="s">
        <v>67</v>
      </c>
      <c r="H57" s="55">
        <v>90968.99</v>
      </c>
      <c r="I57" s="22" t="s">
        <v>68</v>
      </c>
      <c r="J57" s="56">
        <v>16053.35</v>
      </c>
      <c r="K57" s="58"/>
      <c r="L57" s="56">
        <v>0</v>
      </c>
      <c r="M57" s="72">
        <f t="shared" si="2"/>
        <v>107022.34000000001</v>
      </c>
      <c r="N57" s="46">
        <v>46043</v>
      </c>
      <c r="O57" s="66" t="s">
        <v>22</v>
      </c>
    </row>
    <row r="58" spans="2:15" x14ac:dyDescent="0.25">
      <c r="B58" s="14" t="s">
        <v>129</v>
      </c>
      <c r="C58" s="16" t="s">
        <v>130</v>
      </c>
      <c r="D58" s="61" t="s">
        <v>66</v>
      </c>
      <c r="E58" s="59" t="str">
        <f>VLOOKUP(D58,'pomocna tabulka'!$B$2:$D$12,3,0)</f>
        <v xml:space="preserve">Slovenská inovačná a energetická agentúra </v>
      </c>
      <c r="F58" s="60" t="str">
        <f>+IFERROR(VLOOKUP(VALUE(MID($B58,11,1)),'pomocna tabulka'!$F$2:$G$7,2,0),"")</f>
        <v>Predfinancovanie</v>
      </c>
      <c r="G58" s="54" t="s">
        <v>67</v>
      </c>
      <c r="H58" s="55">
        <v>234281.29</v>
      </c>
      <c r="I58" s="22" t="s">
        <v>68</v>
      </c>
      <c r="J58" s="56">
        <v>41343.760000000002</v>
      </c>
      <c r="K58" s="58"/>
      <c r="L58" s="56">
        <v>0</v>
      </c>
      <c r="M58" s="72">
        <f t="shared" ref="M58:M68" si="3">H58+J58+L58</f>
        <v>275625.05</v>
      </c>
      <c r="N58" s="46">
        <v>46043</v>
      </c>
      <c r="O58" s="66" t="s">
        <v>22</v>
      </c>
    </row>
    <row r="59" spans="2:15" x14ac:dyDescent="0.25">
      <c r="B59" s="17" t="s">
        <v>131</v>
      </c>
      <c r="C59" s="24" t="s">
        <v>132</v>
      </c>
      <c r="D59" s="80" t="s">
        <v>19</v>
      </c>
      <c r="E59" s="84" t="str">
        <f>VLOOKUP(D59,'pomocna tabulka'!$B$2:$D$12,3,0)</f>
        <v>Úrad vlády SR</v>
      </c>
      <c r="F59" s="61" t="str">
        <f>+IFERROR(VLOOKUP(VALUE(MID($B59,11,1)),'pomocna tabulka'!$F$2:$G$7,2,0),"")</f>
        <v>Zálohová platba</v>
      </c>
      <c r="G59" s="54" t="s">
        <v>20</v>
      </c>
      <c r="H59" s="55">
        <v>42500</v>
      </c>
      <c r="I59" s="54" t="s">
        <v>21</v>
      </c>
      <c r="J59" s="55">
        <v>7500</v>
      </c>
      <c r="K59" s="58"/>
      <c r="L59" s="56">
        <v>0</v>
      </c>
      <c r="M59" s="82">
        <f t="shared" si="3"/>
        <v>50000</v>
      </c>
      <c r="N59" s="46">
        <v>46043</v>
      </c>
      <c r="O59" s="83" t="s">
        <v>22</v>
      </c>
    </row>
    <row r="60" spans="2:15" x14ac:dyDescent="0.25">
      <c r="B60" s="14" t="s">
        <v>133</v>
      </c>
      <c r="C60" s="16" t="s">
        <v>26</v>
      </c>
      <c r="D60" s="61" t="s">
        <v>27</v>
      </c>
      <c r="E60" s="84" t="str">
        <f>VLOOKUP(D60,'pomocna tabulka'!$B$2:$D$12,3,0)</f>
        <v>MIRRI SR</v>
      </c>
      <c r="F60" s="61" t="str">
        <f>+IFERROR(VLOOKUP(VALUE(MID($B60,11,1)),'pomocna tabulka'!$F$2:$G$7,2,0),"")</f>
        <v>Predfinancovanie</v>
      </c>
      <c r="G60" s="54" t="s">
        <v>28</v>
      </c>
      <c r="H60" s="55">
        <v>50522.41</v>
      </c>
      <c r="I60" s="54" t="s">
        <v>29</v>
      </c>
      <c r="J60" s="56">
        <v>4160.67</v>
      </c>
      <c r="K60" s="58"/>
      <c r="L60" s="56">
        <v>0</v>
      </c>
      <c r="M60" s="82">
        <f t="shared" si="3"/>
        <v>54683.08</v>
      </c>
      <c r="N60" s="46">
        <v>46043</v>
      </c>
      <c r="O60" s="83" t="s">
        <v>22</v>
      </c>
    </row>
    <row r="61" spans="2:15" x14ac:dyDescent="0.25">
      <c r="B61" s="16" t="s">
        <v>134</v>
      </c>
      <c r="C61" s="16" t="s">
        <v>135</v>
      </c>
      <c r="D61" s="61" t="s">
        <v>19</v>
      </c>
      <c r="E61" s="84" t="str">
        <f>VLOOKUP(D61,'pomocna tabulka'!$B$2:$D$12,3,0)</f>
        <v>Úrad vlády SR</v>
      </c>
      <c r="F61" s="61" t="str">
        <f>+IFERROR(VLOOKUP(VALUE(MID($B61,11,1)),'pomocna tabulka'!$F$2:$G$7,2,0),"")</f>
        <v>Priebežná platba</v>
      </c>
      <c r="G61" s="54" t="s">
        <v>20</v>
      </c>
      <c r="H61" s="55">
        <v>13262.08</v>
      </c>
      <c r="I61" s="54" t="s">
        <v>21</v>
      </c>
      <c r="J61" s="56">
        <v>2340.37</v>
      </c>
      <c r="K61" s="15"/>
      <c r="L61" s="56">
        <v>0</v>
      </c>
      <c r="M61" s="82">
        <f t="shared" si="3"/>
        <v>15602.45</v>
      </c>
      <c r="N61" s="46">
        <v>46043</v>
      </c>
      <c r="O61" s="83" t="s">
        <v>22</v>
      </c>
    </row>
    <row r="62" spans="2:15" x14ac:dyDescent="0.25">
      <c r="B62" s="24" t="s">
        <v>136</v>
      </c>
      <c r="C62" s="24" t="s">
        <v>137</v>
      </c>
      <c r="D62" s="19" t="s">
        <v>66</v>
      </c>
      <c r="E62" s="87" t="str">
        <f>VLOOKUP(D62,'pomocna tabulka'!$B$2:$D$12,3,0)</f>
        <v xml:space="preserve">Slovenská inovačná a energetická agentúra </v>
      </c>
      <c r="F62" s="80" t="str">
        <f>+IFERROR(VLOOKUP(VALUE(MID($B62,11,1)),'pomocna tabulka'!$F$2:$G$7,2,0),"")</f>
        <v>Predfinancovanie</v>
      </c>
      <c r="G62" s="19" t="s">
        <v>67</v>
      </c>
      <c r="H62" s="51">
        <v>6976.33</v>
      </c>
      <c r="I62" s="19" t="s">
        <v>68</v>
      </c>
      <c r="J62" s="88">
        <v>1231.1199999999999</v>
      </c>
      <c r="K62" s="20"/>
      <c r="L62" s="45">
        <v>0</v>
      </c>
      <c r="M62" s="82">
        <f t="shared" si="3"/>
        <v>8207.4500000000007</v>
      </c>
      <c r="N62" s="46">
        <v>46043</v>
      </c>
      <c r="O62" s="83" t="s">
        <v>22</v>
      </c>
    </row>
    <row r="63" spans="2:15" x14ac:dyDescent="0.25">
      <c r="B63" s="14" t="s">
        <v>138</v>
      </c>
      <c r="C63" s="16" t="s">
        <v>139</v>
      </c>
      <c r="D63" s="54" t="s">
        <v>66</v>
      </c>
      <c r="E63" s="84" t="str">
        <f>VLOOKUP(D63,'pomocna tabulka'!$B$2:$D$12,3,0)</f>
        <v xml:space="preserve">Slovenská inovačná a energetická agentúra </v>
      </c>
      <c r="F63" s="80" t="str">
        <f>+IFERROR(VLOOKUP(VALUE(MID($B63,11,1)),'pomocna tabulka'!$F$2:$G$7,2,0),"")</f>
        <v>Predfinancovanie</v>
      </c>
      <c r="G63" s="19" t="s">
        <v>67</v>
      </c>
      <c r="H63" s="55">
        <v>99666.21</v>
      </c>
      <c r="I63" s="19" t="s">
        <v>68</v>
      </c>
      <c r="J63" s="56">
        <v>17588.16</v>
      </c>
      <c r="K63" s="15"/>
      <c r="L63" s="56">
        <v>0</v>
      </c>
      <c r="M63" s="73">
        <f t="shared" si="3"/>
        <v>117254.37000000001</v>
      </c>
      <c r="N63" s="46">
        <v>46043</v>
      </c>
      <c r="O63" s="83" t="s">
        <v>22</v>
      </c>
    </row>
    <row r="64" spans="2:15" x14ac:dyDescent="0.25">
      <c r="B64" s="14" t="s">
        <v>140</v>
      </c>
      <c r="C64" s="16" t="s">
        <v>141</v>
      </c>
      <c r="D64" s="54" t="s">
        <v>27</v>
      </c>
      <c r="E64" s="84" t="str">
        <f>VLOOKUP(D64,'pomocna tabulka'!$B$2:$D$12,3,0)</f>
        <v>MIRRI SR</v>
      </c>
      <c r="F64" s="80" t="str">
        <f>+IFERROR(VLOOKUP(VALUE(MID($B64,11,1)),'pomocna tabulka'!$F$2:$G$7,2,0),"")</f>
        <v>Predfinancovanie</v>
      </c>
      <c r="G64" s="54" t="s">
        <v>28</v>
      </c>
      <c r="H64" s="55">
        <v>128210.57</v>
      </c>
      <c r="I64" s="54" t="s">
        <v>29</v>
      </c>
      <c r="J64" s="56">
        <v>10558.52</v>
      </c>
      <c r="K64" s="15"/>
      <c r="L64" s="56">
        <v>0</v>
      </c>
      <c r="M64" s="73">
        <f t="shared" si="3"/>
        <v>138769.09</v>
      </c>
      <c r="N64" s="46">
        <v>46043</v>
      </c>
      <c r="O64" s="83" t="s">
        <v>22</v>
      </c>
    </row>
    <row r="65" spans="2:15" x14ac:dyDescent="0.25">
      <c r="B65" s="14" t="s">
        <v>142</v>
      </c>
      <c r="C65" s="16" t="s">
        <v>143</v>
      </c>
      <c r="D65" s="54" t="s">
        <v>19</v>
      </c>
      <c r="E65" s="84" t="str">
        <f>VLOOKUP(D65,'pomocna tabulka'!$B$2:$D$12,3,0)</f>
        <v>Úrad vlády SR</v>
      </c>
      <c r="F65" s="80" t="str">
        <f>+IFERROR(VLOOKUP(VALUE(MID($B65,11,1)),'pomocna tabulka'!$F$2:$G$7,2,0),"")</f>
        <v>Priebežná platba</v>
      </c>
      <c r="G65" s="54" t="s">
        <v>20</v>
      </c>
      <c r="H65" s="55">
        <v>14709.97</v>
      </c>
      <c r="I65" s="54" t="s">
        <v>21</v>
      </c>
      <c r="J65" s="56">
        <v>2595.88</v>
      </c>
      <c r="K65" s="15"/>
      <c r="L65" s="56">
        <v>0</v>
      </c>
      <c r="M65" s="73">
        <f t="shared" si="3"/>
        <v>17305.849999999999</v>
      </c>
      <c r="N65" s="46">
        <v>46043</v>
      </c>
      <c r="O65" s="83" t="s">
        <v>22</v>
      </c>
    </row>
    <row r="66" spans="2:15" x14ac:dyDescent="0.25">
      <c r="B66" s="14" t="s">
        <v>144</v>
      </c>
      <c r="C66" s="16" t="s">
        <v>78</v>
      </c>
      <c r="D66" s="54" t="s">
        <v>27</v>
      </c>
      <c r="E66" s="84" t="str">
        <f>VLOOKUP(D66,'pomocna tabulka'!$B$2:$D$12,3,0)</f>
        <v>MIRRI SR</v>
      </c>
      <c r="F66" s="80" t="str">
        <f>+IFERROR(VLOOKUP(VALUE(MID($B66,11,1)),'pomocna tabulka'!$F$2:$G$7,2,0),"")</f>
        <v>Priebežná platba</v>
      </c>
      <c r="G66" s="54" t="s">
        <v>28</v>
      </c>
      <c r="H66" s="55">
        <v>212265.36</v>
      </c>
      <c r="I66" s="54" t="s">
        <v>29</v>
      </c>
      <c r="J66" s="56">
        <v>70815.83</v>
      </c>
      <c r="K66" s="15" t="s">
        <v>48</v>
      </c>
      <c r="L66" s="56">
        <v>20458.580000000002</v>
      </c>
      <c r="M66" s="73">
        <f t="shared" si="3"/>
        <v>303539.77</v>
      </c>
      <c r="N66" s="89">
        <v>46043</v>
      </c>
      <c r="O66" s="90" t="s">
        <v>49</v>
      </c>
    </row>
    <row r="67" spans="2:15" x14ac:dyDescent="0.25">
      <c r="B67" s="17" t="s">
        <v>145</v>
      </c>
      <c r="C67" s="24" t="s">
        <v>146</v>
      </c>
      <c r="D67" s="19" t="s">
        <v>27</v>
      </c>
      <c r="E67" s="87" t="str">
        <f>VLOOKUP(D67,'pomocna tabulka'!$B$2:$D$12,3,0)</f>
        <v>MIRRI SR</v>
      </c>
      <c r="F67" s="80" t="str">
        <f>+IFERROR(VLOOKUP(VALUE(MID($B67,11,1)),'pomocna tabulka'!$F$2:$G$7,2,0),"")</f>
        <v>Priebežná platba</v>
      </c>
      <c r="G67" s="19" t="s">
        <v>20</v>
      </c>
      <c r="H67" s="51">
        <v>243255.97</v>
      </c>
      <c r="I67" s="19" t="s">
        <v>21</v>
      </c>
      <c r="J67" s="45">
        <v>81162.649999999994</v>
      </c>
      <c r="K67" s="20" t="s">
        <v>52</v>
      </c>
      <c r="L67" s="45">
        <v>6992.78</v>
      </c>
      <c r="M67" s="82">
        <f t="shared" si="3"/>
        <v>331411.40000000002</v>
      </c>
      <c r="N67" s="89">
        <v>46043</v>
      </c>
      <c r="O67" s="90" t="s">
        <v>49</v>
      </c>
    </row>
    <row r="68" spans="2:15" ht="26.25" x14ac:dyDescent="0.25">
      <c r="B68" s="14" t="s">
        <v>147</v>
      </c>
      <c r="C68" s="16" t="s">
        <v>47</v>
      </c>
      <c r="D68" s="19" t="s">
        <v>27</v>
      </c>
      <c r="E68" s="87" t="str">
        <f>VLOOKUP(D68,'pomocna tabulka'!$B$2:$D$12,3,0)</f>
        <v>MIRRI SR</v>
      </c>
      <c r="F68" s="80" t="str">
        <f>+IFERROR(VLOOKUP(VALUE(MID($B68,11,1)),'pomocna tabulka'!$F$2:$G$7,2,0),"")</f>
        <v>Priebežná platba</v>
      </c>
      <c r="G68" s="54" t="s">
        <v>28</v>
      </c>
      <c r="H68" s="55">
        <v>173477.52</v>
      </c>
      <c r="I68" s="54" t="s">
        <v>29</v>
      </c>
      <c r="J68" s="56">
        <v>57875.45</v>
      </c>
      <c r="K68" s="15" t="s">
        <v>48</v>
      </c>
      <c r="L68" s="56">
        <v>16720.13</v>
      </c>
      <c r="M68" s="82">
        <f t="shared" si="3"/>
        <v>248073.09999999998</v>
      </c>
      <c r="N68" s="46">
        <v>46043</v>
      </c>
      <c r="O68" s="90" t="s">
        <v>49</v>
      </c>
    </row>
    <row r="69" spans="2:15" x14ac:dyDescent="0.25">
      <c r="B69" s="14" t="s">
        <v>148</v>
      </c>
      <c r="C69" s="14" t="s">
        <v>149</v>
      </c>
      <c r="D69" s="19" t="s">
        <v>27</v>
      </c>
      <c r="E69" s="87" t="str">
        <f>VLOOKUP(D69,'pomocna tabulka'!$B$2:$D$12,3,0)</f>
        <v>MIRRI SR</v>
      </c>
      <c r="F69" s="80" t="str">
        <f>+IFERROR(VLOOKUP(VALUE(MID($B69,11,1)),'pomocna tabulka'!$F$2:$G$7,2,0),"")</f>
        <v>Zálohová platba</v>
      </c>
      <c r="G69" s="54" t="s">
        <v>28</v>
      </c>
      <c r="H69" s="55">
        <v>2097900</v>
      </c>
      <c r="I69" s="54" t="s">
        <v>29</v>
      </c>
      <c r="J69" s="56">
        <v>699900</v>
      </c>
      <c r="K69" s="15" t="s">
        <v>48</v>
      </c>
      <c r="L69" s="56">
        <v>202200</v>
      </c>
      <c r="M69" s="82">
        <f t="shared" ref="M69:M85" si="4">H69+J69+L69</f>
        <v>3000000</v>
      </c>
      <c r="N69" s="46">
        <v>46043</v>
      </c>
      <c r="O69" s="90" t="s">
        <v>49</v>
      </c>
    </row>
    <row r="70" spans="2:15" x14ac:dyDescent="0.25">
      <c r="B70" s="14" t="s">
        <v>150</v>
      </c>
      <c r="C70" s="14" t="s">
        <v>151</v>
      </c>
      <c r="D70" s="54" t="s">
        <v>27</v>
      </c>
      <c r="E70" s="84" t="str">
        <f>VLOOKUP(D70,'pomocna tabulka'!$B$2:$D$12,3,0)</f>
        <v>MIRRI SR</v>
      </c>
      <c r="F70" s="80" t="str">
        <f>+IFERROR(VLOOKUP(VALUE(MID($B70,11,1)),'pomocna tabulka'!$F$2:$G$7,2,0),"")</f>
        <v>Predfinancovanie</v>
      </c>
      <c r="G70" s="54" t="s">
        <v>28</v>
      </c>
      <c r="H70" s="55">
        <v>267302.84000000003</v>
      </c>
      <c r="I70" s="54" t="s">
        <v>29</v>
      </c>
      <c r="J70" s="56">
        <v>0</v>
      </c>
      <c r="K70" s="15"/>
      <c r="L70" s="56">
        <v>0</v>
      </c>
      <c r="M70" s="73">
        <f t="shared" si="4"/>
        <v>267302.84000000003</v>
      </c>
      <c r="N70" s="46">
        <v>46044</v>
      </c>
      <c r="O70" s="83" t="s">
        <v>22</v>
      </c>
    </row>
    <row r="71" spans="2:15" x14ac:dyDescent="0.25">
      <c r="B71" s="14" t="s">
        <v>152</v>
      </c>
      <c r="C71" s="16" t="s">
        <v>153</v>
      </c>
      <c r="D71" s="54" t="s">
        <v>27</v>
      </c>
      <c r="E71" s="87" t="str">
        <f>VLOOKUP(D71,'pomocna tabulka'!$B$2:$D$12,3,0)</f>
        <v>MIRRI SR</v>
      </c>
      <c r="F71" s="80" t="str">
        <f>+IFERROR(VLOOKUP(VALUE(MID($B71,11,1)),'pomocna tabulka'!$F$2:$G$7,2,0),"")</f>
        <v>Priebežná platba</v>
      </c>
      <c r="G71" s="54" t="s">
        <v>28</v>
      </c>
      <c r="H71" s="55">
        <v>19645.2</v>
      </c>
      <c r="I71" s="54" t="s">
        <v>29</v>
      </c>
      <c r="J71" s="56">
        <v>1617.84</v>
      </c>
      <c r="K71" s="58"/>
      <c r="L71" s="56">
        <v>0</v>
      </c>
      <c r="M71" s="73">
        <f t="shared" si="4"/>
        <v>21263.040000000001</v>
      </c>
      <c r="N71" s="46">
        <v>46044</v>
      </c>
      <c r="O71" s="83" t="s">
        <v>22</v>
      </c>
    </row>
    <row r="72" spans="2:15" x14ac:dyDescent="0.25">
      <c r="B72" s="14" t="s">
        <v>154</v>
      </c>
      <c r="C72" s="16" t="s">
        <v>155</v>
      </c>
      <c r="D72" s="54" t="s">
        <v>27</v>
      </c>
      <c r="E72" s="87" t="str">
        <f>VLOOKUP(D72,'pomocna tabulka'!$B$2:$D$12,3,0)</f>
        <v>MIRRI SR</v>
      </c>
      <c r="F72" s="80" t="str">
        <f>+IFERROR(VLOOKUP(VALUE(MID($B72,11,1)),'pomocna tabulka'!$F$2:$G$7,2,0),"")</f>
        <v>Priebežná platba</v>
      </c>
      <c r="G72" s="54" t="s">
        <v>28</v>
      </c>
      <c r="H72" s="55">
        <v>71818.710000000006</v>
      </c>
      <c r="I72" s="54" t="s">
        <v>29</v>
      </c>
      <c r="J72" s="56">
        <v>80796.039999999994</v>
      </c>
      <c r="K72" s="58"/>
      <c r="L72" s="56">
        <v>0</v>
      </c>
      <c r="M72" s="73">
        <f t="shared" si="4"/>
        <v>152614.75</v>
      </c>
      <c r="N72" s="46">
        <v>46044</v>
      </c>
      <c r="O72" s="83" t="s">
        <v>22</v>
      </c>
    </row>
    <row r="73" spans="2:15" x14ac:dyDescent="0.25">
      <c r="B73" s="14" t="s">
        <v>156</v>
      </c>
      <c r="C73" s="16" t="s">
        <v>157</v>
      </c>
      <c r="D73" s="54" t="s">
        <v>27</v>
      </c>
      <c r="E73" s="87" t="str">
        <f>VLOOKUP(D73,'pomocna tabulka'!$B$2:$D$12,3,0)</f>
        <v>MIRRI SR</v>
      </c>
      <c r="F73" s="80" t="str">
        <f>+IFERROR(VLOOKUP(VALUE(MID($B73,11,1)),'pomocna tabulka'!$F$2:$G$7,2,0),"")</f>
        <v>Predfinancovanie</v>
      </c>
      <c r="G73" s="54" t="s">
        <v>28</v>
      </c>
      <c r="H73" s="55">
        <v>24713.22</v>
      </c>
      <c r="I73" s="54" t="s">
        <v>29</v>
      </c>
      <c r="J73" s="56">
        <v>2035.21</v>
      </c>
      <c r="K73" s="58"/>
      <c r="L73" s="56">
        <v>0</v>
      </c>
      <c r="M73" s="73">
        <f>H73+J73+L73</f>
        <v>26748.43</v>
      </c>
      <c r="N73" s="46">
        <v>46044</v>
      </c>
      <c r="O73" s="83" t="s">
        <v>22</v>
      </c>
    </row>
    <row r="74" spans="2:15" x14ac:dyDescent="0.25">
      <c r="B74" s="14" t="s">
        <v>158</v>
      </c>
      <c r="C74" s="16" t="s">
        <v>159</v>
      </c>
      <c r="D74" s="54" t="s">
        <v>19</v>
      </c>
      <c r="E74" s="87" t="str">
        <f>VLOOKUP(D74,'pomocna tabulka'!$B$2:$D$12,3,0)</f>
        <v>Úrad vlády SR</v>
      </c>
      <c r="F74" s="80" t="str">
        <f>+IFERROR(VLOOKUP(VALUE(MID($B74,11,1)),'pomocna tabulka'!$F$2:$G$7,2,0),"")</f>
        <v>Priebežná platba</v>
      </c>
      <c r="G74" s="54" t="s">
        <v>20</v>
      </c>
      <c r="H74" s="55">
        <v>14561.03</v>
      </c>
      <c r="I74" s="54" t="s">
        <v>21</v>
      </c>
      <c r="J74" s="56">
        <v>2569.59</v>
      </c>
      <c r="K74" s="58"/>
      <c r="L74" s="56">
        <v>0</v>
      </c>
      <c r="M74" s="73">
        <f t="shared" si="4"/>
        <v>17130.620000000003</v>
      </c>
      <c r="N74" s="46">
        <v>46044</v>
      </c>
      <c r="O74" s="83" t="s">
        <v>22</v>
      </c>
    </row>
    <row r="75" spans="2:15" x14ac:dyDescent="0.25">
      <c r="B75" s="14" t="s">
        <v>160</v>
      </c>
      <c r="C75" s="16" t="s">
        <v>161</v>
      </c>
      <c r="D75" s="54" t="s">
        <v>27</v>
      </c>
      <c r="E75" s="87" t="str">
        <f>VLOOKUP(D75,'pomocna tabulka'!$B$2:$D$12,3,0)</f>
        <v>MIRRI SR</v>
      </c>
      <c r="F75" s="80" t="str">
        <f>+IFERROR(VLOOKUP(VALUE(MID($B75,11,1)),'pomocna tabulka'!$F$2:$G$7,2,0),"")</f>
        <v>Predfinancovanie</v>
      </c>
      <c r="G75" s="54" t="s">
        <v>28</v>
      </c>
      <c r="H75" s="55">
        <v>67839.27</v>
      </c>
      <c r="I75" s="54" t="s">
        <v>29</v>
      </c>
      <c r="J75" s="56">
        <v>5586.77</v>
      </c>
      <c r="K75" s="58"/>
      <c r="L75" s="56">
        <v>0</v>
      </c>
      <c r="M75" s="73">
        <f>H75+J75+L75</f>
        <v>73426.040000000008</v>
      </c>
      <c r="N75" s="46">
        <v>46044</v>
      </c>
      <c r="O75" s="83" t="s">
        <v>22</v>
      </c>
    </row>
    <row r="76" spans="2:15" x14ac:dyDescent="0.25">
      <c r="B76" s="14" t="s">
        <v>162</v>
      </c>
      <c r="C76" s="16" t="s">
        <v>163</v>
      </c>
      <c r="D76" s="54" t="s">
        <v>19</v>
      </c>
      <c r="E76" s="87" t="str">
        <f>VLOOKUP(D76,'pomocna tabulka'!$B$2:$D$12,3,0)</f>
        <v>Úrad vlády SR</v>
      </c>
      <c r="F76" s="80" t="str">
        <f>+IFERROR(VLOOKUP(VALUE(MID($B76,11,1)),'pomocna tabulka'!$F$2:$G$7,2,0),"")</f>
        <v>Priebežná platba</v>
      </c>
      <c r="G76" s="54" t="s">
        <v>20</v>
      </c>
      <c r="H76" s="55">
        <v>3380.03</v>
      </c>
      <c r="I76" s="54" t="s">
        <v>21</v>
      </c>
      <c r="J76" s="56">
        <v>596.48</v>
      </c>
      <c r="K76" s="58"/>
      <c r="L76" s="56">
        <v>0</v>
      </c>
      <c r="M76" s="73">
        <f t="shared" ref="M76" si="5">H76+J76+L76</f>
        <v>3976.51</v>
      </c>
      <c r="N76" s="46">
        <v>46044</v>
      </c>
      <c r="O76" s="83" t="s">
        <v>22</v>
      </c>
    </row>
    <row r="77" spans="2:15" x14ac:dyDescent="0.25">
      <c r="B77" s="14" t="s">
        <v>164</v>
      </c>
      <c r="C77" s="16" t="s">
        <v>165</v>
      </c>
      <c r="D77" s="54" t="s">
        <v>19</v>
      </c>
      <c r="E77" s="87" t="str">
        <f>VLOOKUP(D77,'pomocna tabulka'!$B$2:$D$12,3,0)</f>
        <v>Úrad vlády SR</v>
      </c>
      <c r="F77" s="80" t="str">
        <f>+IFERROR(VLOOKUP(VALUE(MID($B77,11,1)),'pomocna tabulka'!$F$2:$G$7,2,0),"")</f>
        <v>Priebežná platba</v>
      </c>
      <c r="G77" s="54" t="s">
        <v>20</v>
      </c>
      <c r="H77" s="55">
        <v>4903.33</v>
      </c>
      <c r="I77" s="54" t="s">
        <v>21</v>
      </c>
      <c r="J77" s="56">
        <v>865.29</v>
      </c>
      <c r="K77" s="58"/>
      <c r="L77" s="56">
        <v>0</v>
      </c>
      <c r="M77" s="73">
        <f t="shared" si="4"/>
        <v>5768.62</v>
      </c>
      <c r="N77" s="46">
        <v>46045</v>
      </c>
      <c r="O77" s="83" t="s">
        <v>22</v>
      </c>
    </row>
    <row r="78" spans="2:15" x14ac:dyDescent="0.25">
      <c r="B78" s="14" t="s">
        <v>166</v>
      </c>
      <c r="C78" s="16" t="s">
        <v>167</v>
      </c>
      <c r="D78" s="54" t="s">
        <v>19</v>
      </c>
      <c r="E78" s="87" t="str">
        <f>VLOOKUP(D78,'pomocna tabulka'!$B$2:$D$12,3,0)</f>
        <v>Úrad vlády SR</v>
      </c>
      <c r="F78" s="80" t="str">
        <f>+IFERROR(VLOOKUP(VALUE(MID($B78,11,1)),'pomocna tabulka'!$F$2:$G$7,2,0),"")</f>
        <v>Priebežná platba</v>
      </c>
      <c r="G78" s="54" t="s">
        <v>20</v>
      </c>
      <c r="H78" s="55">
        <v>2402.0700000000002</v>
      </c>
      <c r="I78" s="54" t="s">
        <v>21</v>
      </c>
      <c r="J78" s="56">
        <v>423.89</v>
      </c>
      <c r="K78" s="58"/>
      <c r="L78" s="56">
        <v>0</v>
      </c>
      <c r="M78" s="73">
        <f t="shared" si="4"/>
        <v>2825.96</v>
      </c>
      <c r="N78" s="46">
        <v>46045</v>
      </c>
      <c r="O78" s="83" t="s">
        <v>22</v>
      </c>
    </row>
    <row r="79" spans="2:15" ht="26.25" x14ac:dyDescent="0.25">
      <c r="B79" s="14" t="s">
        <v>168</v>
      </c>
      <c r="C79" s="16" t="s">
        <v>47</v>
      </c>
      <c r="D79" s="54" t="s">
        <v>27</v>
      </c>
      <c r="E79" s="87" t="str">
        <f>VLOOKUP(D79,'pomocna tabulka'!$B$2:$D$12,3,0)</f>
        <v>MIRRI SR</v>
      </c>
      <c r="F79" s="80" t="str">
        <f>+IFERROR(VLOOKUP(VALUE(MID($B79,11,1)),'pomocna tabulka'!$F$2:$G$7,2,0),"")</f>
        <v>Priebežná platba</v>
      </c>
      <c r="G79" s="54" t="s">
        <v>28</v>
      </c>
      <c r="H79" s="55">
        <v>33614.04</v>
      </c>
      <c r="I79" s="54" t="s">
        <v>29</v>
      </c>
      <c r="J79" s="56">
        <v>7368.84</v>
      </c>
      <c r="K79" s="15" t="s">
        <v>48</v>
      </c>
      <c r="L79" s="56">
        <v>3239.79</v>
      </c>
      <c r="M79" s="73">
        <f t="shared" si="4"/>
        <v>44222.670000000006</v>
      </c>
      <c r="N79" s="46">
        <v>46044</v>
      </c>
      <c r="O79" s="90" t="s">
        <v>49</v>
      </c>
    </row>
    <row r="80" spans="2:15" x14ac:dyDescent="0.25">
      <c r="B80" s="14" t="s">
        <v>169</v>
      </c>
      <c r="C80" s="16" t="s">
        <v>170</v>
      </c>
      <c r="D80" s="54" t="s">
        <v>66</v>
      </c>
      <c r="E80" s="87" t="str">
        <f>VLOOKUP(D80,'pomocna tabulka'!$B$2:$D$12,3,0)</f>
        <v xml:space="preserve">Slovenská inovačná a energetická agentúra </v>
      </c>
      <c r="F80" s="80" t="str">
        <f>+IFERROR(VLOOKUP(VALUE(MID($B80,11,1)),'pomocna tabulka'!$F$2:$G$7,2,0),"")</f>
        <v>Predfinancovanie</v>
      </c>
      <c r="G80" s="54" t="s">
        <v>67</v>
      </c>
      <c r="H80" s="55">
        <v>99263.5</v>
      </c>
      <c r="I80" s="54" t="s">
        <v>68</v>
      </c>
      <c r="J80" s="55">
        <v>17517.09</v>
      </c>
      <c r="K80" s="58"/>
      <c r="L80" s="56">
        <v>0</v>
      </c>
      <c r="M80" s="73">
        <f t="shared" si="4"/>
        <v>116780.59</v>
      </c>
      <c r="N80" s="46">
        <v>46044</v>
      </c>
      <c r="O80" s="83" t="s">
        <v>22</v>
      </c>
    </row>
    <row r="81" spans="2:15" x14ac:dyDescent="0.25">
      <c r="B81" s="14" t="s">
        <v>171</v>
      </c>
      <c r="C81" s="16" t="s">
        <v>172</v>
      </c>
      <c r="D81" s="54" t="s">
        <v>19</v>
      </c>
      <c r="E81" s="87" t="str">
        <f>VLOOKUP(D81,'pomocna tabulka'!$B$2:$D$12,3,0)</f>
        <v>Úrad vlády SR</v>
      </c>
      <c r="F81" s="80" t="str">
        <f>+IFERROR(VLOOKUP(VALUE(MID($B81,11,1)),'pomocna tabulka'!$F$2:$G$7,2,0),"")</f>
        <v>Priebežná platba</v>
      </c>
      <c r="G81" s="54" t="s">
        <v>20</v>
      </c>
      <c r="H81" s="55">
        <v>31204.7</v>
      </c>
      <c r="I81" s="54" t="s">
        <v>21</v>
      </c>
      <c r="J81" s="55">
        <v>5506.71</v>
      </c>
      <c r="K81" s="58"/>
      <c r="L81" s="56">
        <v>0</v>
      </c>
      <c r="M81" s="73">
        <f t="shared" si="4"/>
        <v>36711.410000000003</v>
      </c>
      <c r="N81" s="46">
        <v>46044</v>
      </c>
      <c r="O81" s="83" t="s">
        <v>22</v>
      </c>
    </row>
    <row r="82" spans="2:15" x14ac:dyDescent="0.25">
      <c r="B82" s="14" t="s">
        <v>173</v>
      </c>
      <c r="C82" s="16" t="s">
        <v>174</v>
      </c>
      <c r="D82" s="54" t="s">
        <v>19</v>
      </c>
      <c r="E82" s="87" t="str">
        <f>VLOOKUP(D82,'pomocna tabulka'!$B$2:$D$12,3,0)</f>
        <v>Úrad vlády SR</v>
      </c>
      <c r="F82" s="80" t="str">
        <f>+IFERROR(VLOOKUP(VALUE(MID($B82,11,1)),'pomocna tabulka'!$F$2:$G$7,2,0),"")</f>
        <v>Priebežná platba</v>
      </c>
      <c r="G82" s="54" t="s">
        <v>20</v>
      </c>
      <c r="H82" s="55">
        <v>14709.83</v>
      </c>
      <c r="I82" s="54" t="s">
        <v>21</v>
      </c>
      <c r="J82" s="55">
        <v>2595.85</v>
      </c>
      <c r="K82" s="58"/>
      <c r="L82" s="56">
        <v>0</v>
      </c>
      <c r="M82" s="73">
        <f t="shared" si="4"/>
        <v>17305.68</v>
      </c>
      <c r="N82" s="46">
        <v>46044</v>
      </c>
      <c r="O82" s="83" t="s">
        <v>22</v>
      </c>
    </row>
    <row r="83" spans="2:15" x14ac:dyDescent="0.25">
      <c r="B83" s="14" t="s">
        <v>175</v>
      </c>
      <c r="C83" s="16" t="s">
        <v>176</v>
      </c>
      <c r="D83" s="54" t="s">
        <v>19</v>
      </c>
      <c r="E83" s="87" t="str">
        <f>VLOOKUP(D83,'pomocna tabulka'!$B$2:$D$12,3,0)</f>
        <v>Úrad vlády SR</v>
      </c>
      <c r="F83" s="80" t="str">
        <f>+IFERROR(VLOOKUP(VALUE(MID($B83,11,1)),'pomocna tabulka'!$F$2:$G$7,2,0),"")</f>
        <v>Priebežná platba</v>
      </c>
      <c r="G83" s="54" t="s">
        <v>20</v>
      </c>
      <c r="H83" s="55">
        <v>3677.49</v>
      </c>
      <c r="I83" s="54" t="s">
        <v>21</v>
      </c>
      <c r="J83" s="55">
        <v>648.97</v>
      </c>
      <c r="K83" s="58"/>
      <c r="L83" s="56">
        <v>0</v>
      </c>
      <c r="M83" s="73">
        <f t="shared" si="4"/>
        <v>4326.46</v>
      </c>
      <c r="N83" s="46">
        <v>46044</v>
      </c>
      <c r="O83" s="83" t="s">
        <v>22</v>
      </c>
    </row>
    <row r="84" spans="2:15" ht="39" x14ac:dyDescent="0.25">
      <c r="B84" s="14" t="s">
        <v>177</v>
      </c>
      <c r="C84" s="16" t="s">
        <v>178</v>
      </c>
      <c r="D84" s="54" t="s">
        <v>27</v>
      </c>
      <c r="E84" s="87" t="str">
        <f>VLOOKUP(D84,'pomocna tabulka'!$B$2:$D$12,3,0)</f>
        <v>MIRRI SR</v>
      </c>
      <c r="F84" s="80" t="str">
        <f>+IFERROR(VLOOKUP(VALUE(MID($B84,11,1)),'pomocna tabulka'!$F$2:$G$7,2,0),"")</f>
        <v>Priebežná platba</v>
      </c>
      <c r="G84" s="54" t="s">
        <v>28</v>
      </c>
      <c r="H84" s="55">
        <v>58198.559999999998</v>
      </c>
      <c r="I84" s="54" t="s">
        <v>29</v>
      </c>
      <c r="J84" s="56">
        <v>12758.24</v>
      </c>
      <c r="K84" s="54" t="s">
        <v>48</v>
      </c>
      <c r="L84" s="56">
        <v>5609.3</v>
      </c>
      <c r="M84" s="73">
        <f t="shared" ref="M84" si="6">SUM(H84+J84+L84)</f>
        <v>76566.100000000006</v>
      </c>
      <c r="N84" s="46">
        <v>46044</v>
      </c>
      <c r="O84" s="90" t="s">
        <v>49</v>
      </c>
    </row>
    <row r="85" spans="2:15" ht="30" customHeight="1" x14ac:dyDescent="0.25">
      <c r="B85" s="14" t="s">
        <v>179</v>
      </c>
      <c r="C85" s="16" t="s">
        <v>180</v>
      </c>
      <c r="D85" s="54" t="s">
        <v>27</v>
      </c>
      <c r="E85" s="87" t="str">
        <f>VLOOKUP(D85,'pomocna tabulka'!$B$2:$D$12,3,0)</f>
        <v>MIRRI SR</v>
      </c>
      <c r="F85" s="80" t="str">
        <f>+IFERROR(VLOOKUP(VALUE(MID($B85,11,1)),'pomocna tabulka'!$F$2:$G$7,2,0),"")</f>
        <v>Priebežná platba</v>
      </c>
      <c r="G85" s="54" t="s">
        <v>28</v>
      </c>
      <c r="H85" s="55">
        <v>44418.62</v>
      </c>
      <c r="I85" s="54" t="s">
        <v>29</v>
      </c>
      <c r="J85" s="56">
        <v>14818.91</v>
      </c>
      <c r="K85" s="15" t="s">
        <v>48</v>
      </c>
      <c r="L85" s="56">
        <v>4281.16</v>
      </c>
      <c r="M85" s="73">
        <f t="shared" si="4"/>
        <v>63518.69</v>
      </c>
      <c r="N85" s="46">
        <v>46044</v>
      </c>
      <c r="O85" s="69" t="s">
        <v>49</v>
      </c>
    </row>
    <row r="86" spans="2:15" x14ac:dyDescent="0.25">
      <c r="B86" s="14" t="s">
        <v>181</v>
      </c>
      <c r="C86" s="16" t="s">
        <v>182</v>
      </c>
      <c r="D86" s="54" t="s">
        <v>27</v>
      </c>
      <c r="E86" s="87" t="str">
        <f>VLOOKUP(D86,'pomocna tabulka'!$B$2:$D$12,3,0)</f>
        <v>MIRRI SR</v>
      </c>
      <c r="F86" s="80" t="str">
        <f>+IFERROR(VLOOKUP(VALUE(MID($B86,11,1)),'pomocna tabulka'!$F$2:$G$7,2,0),"")</f>
        <v>Predfinancovanie</v>
      </c>
      <c r="G86" s="54" t="s">
        <v>28</v>
      </c>
      <c r="H86" s="55">
        <v>714028.01</v>
      </c>
      <c r="I86" s="54" t="s">
        <v>29</v>
      </c>
      <c r="J86" s="56">
        <v>238213.54</v>
      </c>
      <c r="K86" s="15" t="s">
        <v>48</v>
      </c>
      <c r="L86" s="56">
        <v>68819.520000000004</v>
      </c>
      <c r="M86" s="73">
        <f t="shared" ref="M86" si="7">H86+J86+L86</f>
        <v>1021061.0700000001</v>
      </c>
      <c r="N86" s="46">
        <v>46045</v>
      </c>
      <c r="O86" s="69" t="s">
        <v>49</v>
      </c>
    </row>
    <row r="87" spans="2:15" x14ac:dyDescent="0.25">
      <c r="B87" s="14" t="s">
        <v>183</v>
      </c>
      <c r="C87" s="16" t="s">
        <v>130</v>
      </c>
      <c r="D87" s="54" t="s">
        <v>19</v>
      </c>
      <c r="E87" s="87" t="str">
        <f>VLOOKUP(D87,'pomocna tabulka'!$B$2:$D$12,3,0)</f>
        <v>Úrad vlády SR</v>
      </c>
      <c r="F87" s="80" t="str">
        <f>+IFERROR(VLOOKUP(VALUE(MID($B87,11,1)),'pomocna tabulka'!$F$2:$G$7,2,0),"")</f>
        <v>Priebežná platba</v>
      </c>
      <c r="G87" s="54" t="s">
        <v>20</v>
      </c>
      <c r="H87" s="55">
        <v>19613.310000000001</v>
      </c>
      <c r="I87" s="54" t="s">
        <v>21</v>
      </c>
      <c r="J87" s="55">
        <v>3461.17</v>
      </c>
      <c r="K87" s="58"/>
      <c r="L87" s="56">
        <v>0</v>
      </c>
      <c r="M87" s="73">
        <f t="shared" ref="M87:M116" si="8">H87+J87+L87</f>
        <v>23074.480000000003</v>
      </c>
      <c r="N87" s="46">
        <v>46045</v>
      </c>
      <c r="O87" s="83" t="s">
        <v>22</v>
      </c>
    </row>
    <row r="88" spans="2:15" x14ac:dyDescent="0.25">
      <c r="B88" s="14" t="s">
        <v>184</v>
      </c>
      <c r="C88" s="16" t="s">
        <v>185</v>
      </c>
      <c r="D88" s="54" t="s">
        <v>19</v>
      </c>
      <c r="E88" s="87" t="str">
        <f>VLOOKUP(D88,'pomocna tabulka'!$B$2:$D$12,3,0)</f>
        <v>Úrad vlády SR</v>
      </c>
      <c r="F88" s="80" t="str">
        <f>+IFERROR(VLOOKUP(VALUE(MID($B88,11,1)),'pomocna tabulka'!$F$2:$G$7,2,0),"")</f>
        <v>Zálohová platba</v>
      </c>
      <c r="G88" s="54" t="s">
        <v>20</v>
      </c>
      <c r="H88" s="55">
        <v>25500</v>
      </c>
      <c r="I88" s="54" t="s">
        <v>21</v>
      </c>
      <c r="J88" s="55">
        <v>4500</v>
      </c>
      <c r="K88" s="58"/>
      <c r="L88" s="56">
        <v>0</v>
      </c>
      <c r="M88" s="73">
        <f t="shared" si="8"/>
        <v>30000</v>
      </c>
      <c r="N88" s="46">
        <v>46045</v>
      </c>
      <c r="O88" s="83" t="s">
        <v>22</v>
      </c>
    </row>
    <row r="89" spans="2:15" x14ac:dyDescent="0.25">
      <c r="B89" s="14" t="s">
        <v>186</v>
      </c>
      <c r="C89" s="16" t="s">
        <v>187</v>
      </c>
      <c r="D89" s="54" t="s">
        <v>27</v>
      </c>
      <c r="E89" s="87" t="str">
        <f>VLOOKUP(D89,'pomocna tabulka'!$B$2:$D$12,3,0)</f>
        <v>MIRRI SR</v>
      </c>
      <c r="F89" s="80" t="str">
        <f>+IFERROR(VLOOKUP(VALUE(MID($B89,11,1)),'pomocna tabulka'!$F$2:$G$7,2,0),"")</f>
        <v>Predfinancovanie</v>
      </c>
      <c r="G89" s="54" t="s">
        <v>28</v>
      </c>
      <c r="H89" s="55">
        <v>51385.13</v>
      </c>
      <c r="I89" s="54" t="s">
        <v>29</v>
      </c>
      <c r="J89" s="55">
        <v>4231.72</v>
      </c>
      <c r="K89" s="58"/>
      <c r="L89" s="56">
        <v>0</v>
      </c>
      <c r="M89" s="73">
        <f t="shared" si="8"/>
        <v>55616.85</v>
      </c>
      <c r="N89" s="46">
        <v>46045</v>
      </c>
      <c r="O89" s="83" t="s">
        <v>22</v>
      </c>
    </row>
    <row r="90" spans="2:15" x14ac:dyDescent="0.25">
      <c r="B90" s="14" t="s">
        <v>188</v>
      </c>
      <c r="C90" s="16" t="s">
        <v>189</v>
      </c>
      <c r="D90" s="54" t="s">
        <v>66</v>
      </c>
      <c r="E90" s="87" t="str">
        <f>VLOOKUP(D90,'pomocna tabulka'!$B$2:$D$12,3,0)</f>
        <v xml:space="preserve">Slovenská inovačná a energetická agentúra </v>
      </c>
      <c r="F90" s="80" t="str">
        <f>+IFERROR(VLOOKUP(VALUE(MID($B90,11,1)),'pomocna tabulka'!$F$2:$G$7,2,0),"")</f>
        <v>Predfinancovanie</v>
      </c>
      <c r="G90" s="54" t="s">
        <v>67</v>
      </c>
      <c r="H90" s="55">
        <v>77310.06</v>
      </c>
      <c r="I90" s="54" t="s">
        <v>68</v>
      </c>
      <c r="J90" s="55">
        <v>13642.95</v>
      </c>
      <c r="K90" s="58"/>
      <c r="L90" s="56">
        <v>0</v>
      </c>
      <c r="M90" s="73">
        <f t="shared" si="8"/>
        <v>90953.01</v>
      </c>
      <c r="N90" s="46">
        <v>46048</v>
      </c>
      <c r="O90" s="83" t="s">
        <v>22</v>
      </c>
    </row>
    <row r="91" spans="2:15" x14ac:dyDescent="0.25">
      <c r="B91" s="14" t="s">
        <v>190</v>
      </c>
      <c r="C91" s="16" t="s">
        <v>191</v>
      </c>
      <c r="D91" s="54" t="s">
        <v>19</v>
      </c>
      <c r="E91" s="87" t="str">
        <f>VLOOKUP(D91,'pomocna tabulka'!$B$2:$D$12,3,0)</f>
        <v>Úrad vlády SR</v>
      </c>
      <c r="F91" s="80" t="str">
        <f>+IFERROR(VLOOKUP(VALUE(MID($B91,11,1)),'pomocna tabulka'!$F$2:$G$7,2,0),"")</f>
        <v>Zálohová platba</v>
      </c>
      <c r="G91" s="54" t="s">
        <v>20</v>
      </c>
      <c r="H91" s="55">
        <v>24147.57</v>
      </c>
      <c r="I91" s="54" t="s">
        <v>21</v>
      </c>
      <c r="J91" s="55">
        <v>4261.34</v>
      </c>
      <c r="K91" s="58"/>
      <c r="L91" s="56">
        <v>0</v>
      </c>
      <c r="M91" s="73">
        <f t="shared" si="8"/>
        <v>28408.91</v>
      </c>
      <c r="N91" s="46">
        <v>46045</v>
      </c>
      <c r="O91" s="83" t="s">
        <v>22</v>
      </c>
    </row>
    <row r="92" spans="2:15" x14ac:dyDescent="0.25">
      <c r="B92" s="14" t="s">
        <v>192</v>
      </c>
      <c r="C92" s="16" t="s">
        <v>193</v>
      </c>
      <c r="D92" s="54" t="s">
        <v>19</v>
      </c>
      <c r="E92" s="87" t="str">
        <f>VLOOKUP(D92,'pomocna tabulka'!$B$2:$D$12,3,0)</f>
        <v>Úrad vlády SR</v>
      </c>
      <c r="F92" s="80" t="str">
        <f>+IFERROR(VLOOKUP(VALUE(MID($B92,11,1)),'pomocna tabulka'!$F$2:$G$7,2,0),"")</f>
        <v>Zálohová platba</v>
      </c>
      <c r="G92" s="54" t="s">
        <v>20</v>
      </c>
      <c r="H92" s="55">
        <v>24572.57</v>
      </c>
      <c r="I92" s="54" t="s">
        <v>21</v>
      </c>
      <c r="J92" s="55">
        <v>4336.34</v>
      </c>
      <c r="K92" s="58"/>
      <c r="L92" s="56">
        <v>0</v>
      </c>
      <c r="M92" s="73">
        <f t="shared" si="8"/>
        <v>28908.91</v>
      </c>
      <c r="N92" s="46">
        <v>46048</v>
      </c>
      <c r="O92" s="83" t="s">
        <v>22</v>
      </c>
    </row>
    <row r="93" spans="2:15" x14ac:dyDescent="0.25">
      <c r="B93" s="14" t="s">
        <v>194</v>
      </c>
      <c r="C93" s="16" t="s">
        <v>195</v>
      </c>
      <c r="D93" s="54" t="s">
        <v>27</v>
      </c>
      <c r="E93" s="87" t="str">
        <f>VLOOKUP(D93,'pomocna tabulka'!$B$2:$D$12,3,0)</f>
        <v>MIRRI SR</v>
      </c>
      <c r="F93" s="80" t="str">
        <f>+IFERROR(VLOOKUP(VALUE(MID($B93,11,1)),'pomocna tabulka'!$F$2:$G$7,2,0),"")</f>
        <v>Predfinancovanie</v>
      </c>
      <c r="G93" s="54" t="s">
        <v>28</v>
      </c>
      <c r="H93" s="55">
        <v>134795.81</v>
      </c>
      <c r="I93" s="54" t="s">
        <v>29</v>
      </c>
      <c r="J93" s="55">
        <v>11100.82</v>
      </c>
      <c r="K93" s="58"/>
      <c r="L93" s="56">
        <v>0</v>
      </c>
      <c r="M93" s="73">
        <f t="shared" si="8"/>
        <v>145896.63</v>
      </c>
      <c r="N93" s="46">
        <v>46048</v>
      </c>
      <c r="O93" s="83" t="s">
        <v>22</v>
      </c>
    </row>
    <row r="94" spans="2:15" x14ac:dyDescent="0.25">
      <c r="B94" s="14" t="s">
        <v>196</v>
      </c>
      <c r="C94" s="16" t="s">
        <v>197</v>
      </c>
      <c r="D94" s="54" t="s">
        <v>19</v>
      </c>
      <c r="E94" s="87" t="str">
        <f>VLOOKUP(D94,'pomocna tabulka'!$B$2:$D$12,3,0)</f>
        <v>Úrad vlády SR</v>
      </c>
      <c r="F94" s="80" t="str">
        <f>+IFERROR(VLOOKUP(VALUE(MID($B94,11,1)),'pomocna tabulka'!$F$2:$G$7,2,0),"")</f>
        <v>Zálohová platba</v>
      </c>
      <c r="G94" s="54" t="s">
        <v>20</v>
      </c>
      <c r="H94" s="55">
        <v>8500</v>
      </c>
      <c r="I94" s="54" t="s">
        <v>21</v>
      </c>
      <c r="J94" s="56">
        <v>1500</v>
      </c>
      <c r="K94" s="58"/>
      <c r="L94" s="56">
        <v>0</v>
      </c>
      <c r="M94" s="73">
        <f t="shared" si="8"/>
        <v>10000</v>
      </c>
      <c r="N94" s="46">
        <v>46048</v>
      </c>
      <c r="O94" s="83" t="s">
        <v>22</v>
      </c>
    </row>
    <row r="95" spans="2:15" x14ac:dyDescent="0.25">
      <c r="B95" s="14" t="s">
        <v>198</v>
      </c>
      <c r="C95" s="16" t="s">
        <v>199</v>
      </c>
      <c r="D95" s="54" t="s">
        <v>19</v>
      </c>
      <c r="E95" s="87" t="str">
        <f>VLOOKUP(D95,'pomocna tabulka'!$B$2:$D$12,3,0)</f>
        <v>Úrad vlády SR</v>
      </c>
      <c r="F95" s="80" t="str">
        <f>+IFERROR(VLOOKUP(VALUE(MID($B95,11,1)),'pomocna tabulka'!$F$2:$G$7,2,0),"")</f>
        <v>Priebežná platba</v>
      </c>
      <c r="G95" s="54" t="s">
        <v>20</v>
      </c>
      <c r="H95" s="55">
        <v>42822.75</v>
      </c>
      <c r="I95" s="54" t="s">
        <v>21</v>
      </c>
      <c r="J95" s="56">
        <v>7556.96</v>
      </c>
      <c r="K95" s="58"/>
      <c r="L95" s="56">
        <v>0</v>
      </c>
      <c r="M95" s="73">
        <f t="shared" si="8"/>
        <v>50379.71</v>
      </c>
      <c r="N95" s="46">
        <v>46048</v>
      </c>
      <c r="O95" s="83" t="s">
        <v>22</v>
      </c>
    </row>
    <row r="96" spans="2:15" x14ac:dyDescent="0.25">
      <c r="B96" s="14" t="s">
        <v>200</v>
      </c>
      <c r="C96" s="16" t="s">
        <v>201</v>
      </c>
      <c r="D96" s="54" t="s">
        <v>66</v>
      </c>
      <c r="E96" s="87" t="str">
        <f>VLOOKUP(D96,'pomocna tabulka'!$B$2:$D$12,3,0)</f>
        <v xml:space="preserve">Slovenská inovačná a energetická agentúra </v>
      </c>
      <c r="F96" s="80" t="str">
        <f>+IFERROR(VLOOKUP(VALUE(MID($B96,11,1)),'pomocna tabulka'!$F$2:$G$7,2,0),"")</f>
        <v>Priebežná platba</v>
      </c>
      <c r="G96" s="54" t="s">
        <v>67</v>
      </c>
      <c r="H96" s="55">
        <v>15764.47</v>
      </c>
      <c r="I96" s="54" t="s">
        <v>68</v>
      </c>
      <c r="J96" s="56">
        <v>23646.7</v>
      </c>
      <c r="K96" s="58"/>
      <c r="L96" s="56">
        <v>0</v>
      </c>
      <c r="M96" s="73">
        <f t="shared" si="8"/>
        <v>39411.17</v>
      </c>
      <c r="N96" s="46">
        <v>46048</v>
      </c>
      <c r="O96" s="83" t="s">
        <v>22</v>
      </c>
    </row>
    <row r="97" spans="2:15" x14ac:dyDescent="0.25">
      <c r="B97" s="14" t="s">
        <v>202</v>
      </c>
      <c r="C97" s="16" t="s">
        <v>203</v>
      </c>
      <c r="D97" s="54" t="s">
        <v>66</v>
      </c>
      <c r="E97" s="87" t="str">
        <f>VLOOKUP(D97,'pomocna tabulka'!$B$2:$D$12,3,0)</f>
        <v xml:space="preserve">Slovenská inovačná a energetická agentúra </v>
      </c>
      <c r="F97" s="80" t="str">
        <f>+IFERROR(VLOOKUP(VALUE(MID($B97,11,1)),'pomocna tabulka'!$F$2:$G$7,2,0),"")</f>
        <v>Predfinancovanie</v>
      </c>
      <c r="G97" s="54" t="s">
        <v>67</v>
      </c>
      <c r="H97" s="55">
        <v>123615.78</v>
      </c>
      <c r="I97" s="54" t="s">
        <v>68</v>
      </c>
      <c r="J97" s="56">
        <v>21814.55</v>
      </c>
      <c r="K97" s="58"/>
      <c r="L97" s="56">
        <v>0</v>
      </c>
      <c r="M97" s="73">
        <f t="shared" si="8"/>
        <v>145430.32999999999</v>
      </c>
      <c r="N97" s="46">
        <v>46048</v>
      </c>
      <c r="O97" s="83" t="s">
        <v>22</v>
      </c>
    </row>
    <row r="98" spans="2:15" x14ac:dyDescent="0.25">
      <c r="B98" s="14" t="s">
        <v>204</v>
      </c>
      <c r="C98" s="16" t="s">
        <v>205</v>
      </c>
      <c r="D98" s="54" t="s">
        <v>66</v>
      </c>
      <c r="E98" s="87" t="str">
        <f>VLOOKUP(D98,'pomocna tabulka'!$B$2:$D$12,3,0)</f>
        <v xml:space="preserve">Slovenská inovačná a energetická agentúra </v>
      </c>
      <c r="F98" s="80" t="str">
        <f>+IFERROR(VLOOKUP(VALUE(MID($B98,11,1)),'pomocna tabulka'!$F$2:$G$7,2,0),"")</f>
        <v>Predfinancovanie</v>
      </c>
      <c r="G98" s="54" t="s">
        <v>67</v>
      </c>
      <c r="H98" s="55">
        <v>27736.46</v>
      </c>
      <c r="I98" s="54" t="s">
        <v>68</v>
      </c>
      <c r="J98" s="56">
        <v>4894.67</v>
      </c>
      <c r="K98" s="58"/>
      <c r="L98" s="56">
        <v>0</v>
      </c>
      <c r="M98" s="73">
        <f t="shared" si="8"/>
        <v>32631.129999999997</v>
      </c>
      <c r="N98" s="46">
        <v>46048</v>
      </c>
      <c r="O98" s="83" t="s">
        <v>22</v>
      </c>
    </row>
    <row r="99" spans="2:15" x14ac:dyDescent="0.25">
      <c r="B99" s="14" t="s">
        <v>206</v>
      </c>
      <c r="C99" s="16" t="s">
        <v>207</v>
      </c>
      <c r="D99" s="54" t="s">
        <v>19</v>
      </c>
      <c r="E99" s="87" t="str">
        <f>VLOOKUP(D99,'pomocna tabulka'!$B$2:$D$12,3,0)</f>
        <v>Úrad vlády SR</v>
      </c>
      <c r="F99" s="80" t="str">
        <f>+IFERROR(VLOOKUP(VALUE(MID($B99,11,1)),'pomocna tabulka'!$F$2:$G$7,2,0),"")</f>
        <v>Zálohová platba</v>
      </c>
      <c r="G99" s="54" t="s">
        <v>20</v>
      </c>
      <c r="H99" s="55">
        <v>24061.25</v>
      </c>
      <c r="I99" s="54" t="s">
        <v>21</v>
      </c>
      <c r="J99" s="71">
        <v>4246.1000000000004</v>
      </c>
      <c r="K99" s="15"/>
      <c r="L99" s="56">
        <v>0</v>
      </c>
      <c r="M99" s="73">
        <f t="shared" si="8"/>
        <v>28307.35</v>
      </c>
      <c r="N99" s="46">
        <v>46048</v>
      </c>
      <c r="O99" s="83" t="s">
        <v>22</v>
      </c>
    </row>
    <row r="100" spans="2:15" x14ac:dyDescent="0.25">
      <c r="B100" s="14" t="s">
        <v>208</v>
      </c>
      <c r="C100" s="16" t="s">
        <v>209</v>
      </c>
      <c r="D100" s="54" t="s">
        <v>19</v>
      </c>
      <c r="E100" s="87" t="str">
        <f>VLOOKUP(D100,'pomocna tabulka'!$B$2:$D$12,3,0)</f>
        <v>Úrad vlády SR</v>
      </c>
      <c r="F100" s="80" t="str">
        <f>+IFERROR(VLOOKUP(VALUE(MID($B100,11,1)),'pomocna tabulka'!$F$2:$G$7,2,0),"")</f>
        <v>Priebežná platba</v>
      </c>
      <c r="G100" s="54" t="s">
        <v>20</v>
      </c>
      <c r="H100" s="55">
        <v>4903.28</v>
      </c>
      <c r="I100" s="54" t="s">
        <v>21</v>
      </c>
      <c r="J100" s="71">
        <v>865.28</v>
      </c>
      <c r="K100" s="15"/>
      <c r="L100" s="56">
        <v>0</v>
      </c>
      <c r="M100" s="73">
        <f t="shared" si="8"/>
        <v>5768.5599999999995</v>
      </c>
      <c r="N100" s="46">
        <v>46049</v>
      </c>
      <c r="O100" s="83" t="s">
        <v>22</v>
      </c>
    </row>
    <row r="101" spans="2:15" x14ac:dyDescent="0.25">
      <c r="B101" s="14" t="s">
        <v>210</v>
      </c>
      <c r="C101" s="16" t="s">
        <v>211</v>
      </c>
      <c r="D101" s="54" t="s">
        <v>66</v>
      </c>
      <c r="E101" s="87" t="str">
        <f>VLOOKUP(D101,'pomocna tabulka'!$B$2:$D$12,3,0)</f>
        <v xml:space="preserve">Slovenská inovačná a energetická agentúra </v>
      </c>
      <c r="F101" s="80" t="str">
        <f>+IFERROR(VLOOKUP(VALUE(MID($B101,11,1)),'pomocna tabulka'!$F$2:$G$7,2,0),"")</f>
        <v>Predfinancovanie</v>
      </c>
      <c r="G101" s="54" t="s">
        <v>67</v>
      </c>
      <c r="H101" s="55">
        <v>64675.37</v>
      </c>
      <c r="I101" s="54" t="s">
        <v>68</v>
      </c>
      <c r="J101" s="71">
        <v>97013.06</v>
      </c>
      <c r="K101" s="15"/>
      <c r="L101" s="56">
        <v>0</v>
      </c>
      <c r="M101" s="73">
        <f t="shared" si="8"/>
        <v>161688.43</v>
      </c>
      <c r="N101" s="46">
        <v>46049</v>
      </c>
      <c r="O101" s="83" t="s">
        <v>22</v>
      </c>
    </row>
    <row r="102" spans="2:15" x14ac:dyDescent="0.25">
      <c r="B102" s="14" t="s">
        <v>212</v>
      </c>
      <c r="C102" s="16" t="s">
        <v>213</v>
      </c>
      <c r="D102" s="54" t="s">
        <v>27</v>
      </c>
      <c r="E102" s="87" t="str">
        <f>VLOOKUP(D102,'pomocna tabulka'!$B$2:$D$12,3,0)</f>
        <v>MIRRI SR</v>
      </c>
      <c r="F102" s="80" t="str">
        <f>+IFERROR(VLOOKUP(VALUE(MID($B102,11,1)),'pomocna tabulka'!$F$2:$G$7,2,0),"")</f>
        <v>Priebežná platba</v>
      </c>
      <c r="G102" s="54" t="s">
        <v>28</v>
      </c>
      <c r="H102" s="55">
        <v>38889.410000000003</v>
      </c>
      <c r="I102" s="54" t="s">
        <v>29</v>
      </c>
      <c r="J102" s="71">
        <v>43750.58</v>
      </c>
      <c r="K102" s="15"/>
      <c r="L102" s="56">
        <v>0</v>
      </c>
      <c r="M102" s="73">
        <f t="shared" si="8"/>
        <v>82639.990000000005</v>
      </c>
      <c r="N102" s="46">
        <v>46049</v>
      </c>
      <c r="O102" s="83" t="s">
        <v>22</v>
      </c>
    </row>
    <row r="103" spans="2:15" x14ac:dyDescent="0.25">
      <c r="B103" s="14" t="s">
        <v>214</v>
      </c>
      <c r="C103" s="16" t="s">
        <v>215</v>
      </c>
      <c r="D103" s="54" t="s">
        <v>27</v>
      </c>
      <c r="E103" s="87" t="str">
        <f>VLOOKUP(D103,'pomocna tabulka'!$B$2:$D$12,3,0)</f>
        <v>MIRRI SR</v>
      </c>
      <c r="F103" s="80" t="str">
        <f>+IFERROR(VLOOKUP(VALUE(MID($B103,11,1)),'pomocna tabulka'!$F$2:$G$7,2,0),"")</f>
        <v>Predfinancovanie</v>
      </c>
      <c r="G103" s="54" t="s">
        <v>28</v>
      </c>
      <c r="H103" s="55">
        <v>73013.33</v>
      </c>
      <c r="I103" s="54" t="s">
        <v>29</v>
      </c>
      <c r="J103" s="71">
        <v>6012.86</v>
      </c>
      <c r="K103" s="15"/>
      <c r="L103" s="56">
        <v>0</v>
      </c>
      <c r="M103" s="73">
        <f t="shared" si="8"/>
        <v>79026.19</v>
      </c>
      <c r="N103" s="46">
        <v>46049</v>
      </c>
      <c r="O103" s="83" t="s">
        <v>22</v>
      </c>
    </row>
    <row r="104" spans="2:15" x14ac:dyDescent="0.25">
      <c r="B104" s="14" t="s">
        <v>216</v>
      </c>
      <c r="C104" s="16" t="s">
        <v>217</v>
      </c>
      <c r="D104" s="54" t="s">
        <v>27</v>
      </c>
      <c r="E104" s="87" t="str">
        <f>VLOOKUP(D104,'pomocna tabulka'!$B$2:$D$12,3,0)</f>
        <v>MIRRI SR</v>
      </c>
      <c r="F104" s="80" t="str">
        <f>+IFERROR(VLOOKUP(VALUE(MID($B104,11,1)),'pomocna tabulka'!$F$2:$G$7,2,0),"")</f>
        <v>Priebežná platba</v>
      </c>
      <c r="G104" s="54" t="s">
        <v>28</v>
      </c>
      <c r="H104" s="55">
        <v>44872.1</v>
      </c>
      <c r="I104" s="54" t="s">
        <v>29</v>
      </c>
      <c r="J104" s="71">
        <v>15187.21</v>
      </c>
      <c r="K104" s="15"/>
      <c r="L104" s="56">
        <v>0</v>
      </c>
      <c r="M104" s="73">
        <f t="shared" si="8"/>
        <v>60059.31</v>
      </c>
      <c r="N104" s="46">
        <v>46048</v>
      </c>
      <c r="O104" s="69" t="s">
        <v>49</v>
      </c>
    </row>
    <row r="105" spans="2:15" x14ac:dyDescent="0.25">
      <c r="B105" s="14" t="s">
        <v>218</v>
      </c>
      <c r="C105" s="16" t="s">
        <v>146</v>
      </c>
      <c r="D105" s="54" t="s">
        <v>27</v>
      </c>
      <c r="E105" s="87" t="str">
        <f>VLOOKUP(D105,'pomocna tabulka'!$B$2:$D$12,3,0)</f>
        <v>MIRRI SR</v>
      </c>
      <c r="F105" s="80" t="str">
        <f>+IFERROR(VLOOKUP(VALUE(MID($B105,11,1)),'pomocna tabulka'!$F$2:$G$7,2,0),"")</f>
        <v>Priebežná platba</v>
      </c>
      <c r="G105" s="54" t="s">
        <v>20</v>
      </c>
      <c r="H105" s="55">
        <v>1671078.28</v>
      </c>
      <c r="I105" s="54" t="s">
        <v>21</v>
      </c>
      <c r="J105" s="71">
        <v>557557.31000000006</v>
      </c>
      <c r="K105" s="15" t="s">
        <v>52</v>
      </c>
      <c r="L105" s="56">
        <v>48037.81</v>
      </c>
      <c r="M105" s="73">
        <f t="shared" si="8"/>
        <v>2276673.4</v>
      </c>
      <c r="N105" s="46">
        <v>46048</v>
      </c>
      <c r="O105" s="69" t="s">
        <v>49</v>
      </c>
    </row>
    <row r="106" spans="2:15" x14ac:dyDescent="0.25">
      <c r="B106" s="14" t="s">
        <v>219</v>
      </c>
      <c r="C106" s="16" t="s">
        <v>220</v>
      </c>
      <c r="D106" s="54" t="s">
        <v>27</v>
      </c>
      <c r="E106" s="87" t="str">
        <f>VLOOKUP(D106,'pomocna tabulka'!$B$2:$D$12,3,0)</f>
        <v>MIRRI SR</v>
      </c>
      <c r="F106" s="80" t="str">
        <f>+IFERROR(VLOOKUP(VALUE(MID($B106,11,1)),'pomocna tabulka'!$F$2:$G$7,2,0),"")</f>
        <v>Priebežná platba</v>
      </c>
      <c r="G106" s="54" t="s">
        <v>28</v>
      </c>
      <c r="H106" s="55">
        <v>406082.15</v>
      </c>
      <c r="I106" s="54" t="s">
        <v>29</v>
      </c>
      <c r="J106" s="71">
        <v>33442.06</v>
      </c>
      <c r="K106" s="15"/>
      <c r="L106" s="56">
        <v>0</v>
      </c>
      <c r="M106" s="73">
        <f t="shared" si="8"/>
        <v>439524.21</v>
      </c>
      <c r="N106" s="46">
        <v>46049</v>
      </c>
      <c r="O106" s="83" t="s">
        <v>22</v>
      </c>
    </row>
    <row r="107" spans="2:15" x14ac:dyDescent="0.25">
      <c r="B107" s="14" t="s">
        <v>221</v>
      </c>
      <c r="C107" s="16" t="s">
        <v>222</v>
      </c>
      <c r="D107" s="54" t="s">
        <v>19</v>
      </c>
      <c r="E107" s="87" t="str">
        <f>VLOOKUP(D107,'pomocna tabulka'!$B$2:$D$12,3,0)</f>
        <v>Úrad vlády SR</v>
      </c>
      <c r="F107" s="80" t="str">
        <f>+IFERROR(VLOOKUP(VALUE(MID($B107,11,1)),'pomocna tabulka'!$F$2:$G$7,2,0),"")</f>
        <v>Priebežná platba</v>
      </c>
      <c r="G107" s="54" t="s">
        <v>28</v>
      </c>
      <c r="H107" s="55">
        <v>41364.46</v>
      </c>
      <c r="I107" s="54" t="s">
        <v>29</v>
      </c>
      <c r="J107" s="71">
        <v>7299.61</v>
      </c>
      <c r="K107" s="15"/>
      <c r="L107" s="56">
        <v>0</v>
      </c>
      <c r="M107" s="73">
        <f t="shared" si="8"/>
        <v>48664.07</v>
      </c>
      <c r="N107" s="46">
        <v>46049</v>
      </c>
      <c r="O107" s="83" t="s">
        <v>22</v>
      </c>
    </row>
    <row r="108" spans="2:15" x14ac:dyDescent="0.25">
      <c r="B108" s="14" t="s">
        <v>223</v>
      </c>
      <c r="C108" s="16" t="s">
        <v>163</v>
      </c>
      <c r="D108" s="54" t="s">
        <v>27</v>
      </c>
      <c r="E108" s="87" t="str">
        <f>VLOOKUP(D108,'pomocna tabulka'!$B$2:$D$12,3,0)</f>
        <v>MIRRI SR</v>
      </c>
      <c r="F108" s="80" t="str">
        <f>+IFERROR(VLOOKUP(VALUE(MID($B108,11,1)),'pomocna tabulka'!$F$2:$G$7,2,0),"")</f>
        <v>Priebežná platba</v>
      </c>
      <c r="G108" s="54" t="s">
        <v>67</v>
      </c>
      <c r="H108" s="55">
        <v>34455.339999999997</v>
      </c>
      <c r="I108" s="54" t="s">
        <v>68</v>
      </c>
      <c r="J108" s="71">
        <v>7553.27</v>
      </c>
      <c r="K108" s="15" t="s">
        <v>48</v>
      </c>
      <c r="L108" s="56">
        <v>3320.88</v>
      </c>
      <c r="M108" s="73">
        <f t="shared" si="8"/>
        <v>45329.49</v>
      </c>
      <c r="N108" s="46">
        <v>46049</v>
      </c>
      <c r="O108" s="83" t="s">
        <v>22</v>
      </c>
    </row>
    <row r="109" spans="2:15" x14ac:dyDescent="0.25">
      <c r="B109" s="14" t="s">
        <v>224</v>
      </c>
      <c r="C109" s="16" t="s">
        <v>225</v>
      </c>
      <c r="D109" s="54" t="s">
        <v>19</v>
      </c>
      <c r="E109" s="87" t="str">
        <f>VLOOKUP(D109,'pomocna tabulka'!$B$2:$D$12,3,0)</f>
        <v>Úrad vlády SR</v>
      </c>
      <c r="F109" s="80" t="str">
        <f>+IFERROR(VLOOKUP(VALUE(MID($B109,11,1)),'pomocna tabulka'!$F$2:$G$7,2,0),"")</f>
        <v>Zálohová platba</v>
      </c>
      <c r="G109" s="54" t="s">
        <v>20</v>
      </c>
      <c r="H109" s="55">
        <v>15754.18</v>
      </c>
      <c r="I109" s="54" t="s">
        <v>21</v>
      </c>
      <c r="J109" s="71">
        <v>2780.15</v>
      </c>
      <c r="K109" s="15"/>
      <c r="L109" s="56">
        <v>0</v>
      </c>
      <c r="M109" s="73">
        <f t="shared" si="8"/>
        <v>18534.330000000002</v>
      </c>
      <c r="N109" s="46">
        <v>46049</v>
      </c>
      <c r="O109" s="83" t="s">
        <v>22</v>
      </c>
    </row>
    <row r="110" spans="2:15" x14ac:dyDescent="0.25">
      <c r="B110" s="14" t="s">
        <v>226</v>
      </c>
      <c r="C110" s="16" t="s">
        <v>227</v>
      </c>
      <c r="D110" s="54" t="s">
        <v>19</v>
      </c>
      <c r="E110" s="87" t="str">
        <f>VLOOKUP(D110,'pomocna tabulka'!$B$2:$D$12,3,0)</f>
        <v>Úrad vlády SR</v>
      </c>
      <c r="F110" s="80" t="str">
        <f>+IFERROR(VLOOKUP(VALUE(MID($B110,11,1)),'pomocna tabulka'!$F$2:$G$7,2,0),"")</f>
        <v>Zálohová platba</v>
      </c>
      <c r="G110" s="54" t="s">
        <v>28</v>
      </c>
      <c r="H110" s="55">
        <v>84541.26</v>
      </c>
      <c r="I110" s="54" t="s">
        <v>29</v>
      </c>
      <c r="J110" s="71">
        <v>14919.05</v>
      </c>
      <c r="K110" s="15"/>
      <c r="L110" s="56">
        <v>0</v>
      </c>
      <c r="M110" s="73">
        <f t="shared" si="8"/>
        <v>99460.31</v>
      </c>
      <c r="N110" s="46">
        <v>46049</v>
      </c>
      <c r="O110" s="83" t="s">
        <v>22</v>
      </c>
    </row>
    <row r="111" spans="2:15" x14ac:dyDescent="0.25">
      <c r="B111" s="14" t="s">
        <v>228</v>
      </c>
      <c r="C111" s="16" t="s">
        <v>229</v>
      </c>
      <c r="D111" s="54" t="s">
        <v>19</v>
      </c>
      <c r="E111" s="87" t="str">
        <f>VLOOKUP(D111,'pomocna tabulka'!$B$2:$D$12,3,0)</f>
        <v>Úrad vlády SR</v>
      </c>
      <c r="F111" s="80" t="str">
        <f>+IFERROR(VLOOKUP(VALUE(MID($B111,11,1)),'pomocna tabulka'!$F$2:$G$7,2,0),"")</f>
        <v>Priebežná platba</v>
      </c>
      <c r="G111" s="54" t="s">
        <v>28</v>
      </c>
      <c r="H111" s="55">
        <v>78084.210000000006</v>
      </c>
      <c r="I111" s="54" t="s">
        <v>29</v>
      </c>
      <c r="J111" s="71">
        <v>13779.57</v>
      </c>
      <c r="K111" s="15"/>
      <c r="L111" s="56">
        <v>0</v>
      </c>
      <c r="M111" s="73">
        <f t="shared" si="8"/>
        <v>91863.78</v>
      </c>
      <c r="N111" s="46">
        <v>46049</v>
      </c>
      <c r="O111" s="83" t="s">
        <v>22</v>
      </c>
    </row>
    <row r="112" spans="2:15" x14ac:dyDescent="0.25">
      <c r="B112" s="14" t="s">
        <v>230</v>
      </c>
      <c r="C112" s="16" t="s">
        <v>231</v>
      </c>
      <c r="D112" s="54" t="s">
        <v>19</v>
      </c>
      <c r="E112" s="87" t="str">
        <f>VLOOKUP(D112,'pomocna tabulka'!$B$2:$D$12,3,0)</f>
        <v>Úrad vlády SR</v>
      </c>
      <c r="F112" s="80" t="str">
        <f>+IFERROR(VLOOKUP(VALUE(MID($B112,11,1)),'pomocna tabulka'!$F$2:$G$7,2,0),"")</f>
        <v>Zálohová platba</v>
      </c>
      <c r="G112" s="54" t="s">
        <v>20</v>
      </c>
      <c r="H112" s="55">
        <v>68000</v>
      </c>
      <c r="I112" s="54" t="s">
        <v>21</v>
      </c>
      <c r="J112" s="71">
        <v>12000</v>
      </c>
      <c r="K112" s="15"/>
      <c r="L112" s="56">
        <v>0</v>
      </c>
      <c r="M112" s="73">
        <f t="shared" si="8"/>
        <v>80000</v>
      </c>
      <c r="N112" s="46">
        <v>46049</v>
      </c>
      <c r="O112" s="83" t="s">
        <v>22</v>
      </c>
    </row>
    <row r="113" spans="2:15" x14ac:dyDescent="0.25">
      <c r="B113" s="14" t="s">
        <v>232</v>
      </c>
      <c r="C113" s="16" t="s">
        <v>205</v>
      </c>
      <c r="D113" s="54" t="s">
        <v>27</v>
      </c>
      <c r="E113" s="87" t="str">
        <f>VLOOKUP(D113,'pomocna tabulka'!$B$2:$D$12,3,0)</f>
        <v>MIRRI SR</v>
      </c>
      <c r="F113" s="80" t="str">
        <f>+IFERROR(VLOOKUP(VALUE(MID($B113,11,1)),'pomocna tabulka'!$F$2:$G$7,2,0),"")</f>
        <v>Predfinancovanie</v>
      </c>
      <c r="G113" s="54" t="s">
        <v>28</v>
      </c>
      <c r="H113" s="55">
        <v>77193.87</v>
      </c>
      <c r="I113" s="54" t="s">
        <v>29</v>
      </c>
      <c r="J113" s="71">
        <v>6357.14</v>
      </c>
      <c r="K113" s="15"/>
      <c r="L113" s="56">
        <v>0</v>
      </c>
      <c r="M113" s="73">
        <f t="shared" si="8"/>
        <v>83551.009999999995</v>
      </c>
      <c r="N113" s="46">
        <v>46049</v>
      </c>
      <c r="O113" s="79" t="s">
        <v>22</v>
      </c>
    </row>
    <row r="114" spans="2:15" x14ac:dyDescent="0.25">
      <c r="B114" s="14" t="s">
        <v>233</v>
      </c>
      <c r="C114" s="16" t="s">
        <v>234</v>
      </c>
      <c r="D114" s="54" t="s">
        <v>19</v>
      </c>
      <c r="E114" s="87" t="str">
        <f>VLOOKUP(D114,'pomocna tabulka'!$B$2:$D$12,3,0)</f>
        <v>Úrad vlády SR</v>
      </c>
      <c r="F114" s="80" t="str">
        <f>+IFERROR(VLOOKUP(VALUE(MID($B114,11,1)),'pomocna tabulka'!$F$2:$G$7,2,0),"")</f>
        <v>Priebežná platba</v>
      </c>
      <c r="G114" s="54" t="s">
        <v>20</v>
      </c>
      <c r="H114" s="55">
        <v>4903.33</v>
      </c>
      <c r="I114" s="54" t="s">
        <v>21</v>
      </c>
      <c r="J114" s="71">
        <v>865.29</v>
      </c>
      <c r="K114" s="15"/>
      <c r="L114" s="56">
        <v>0</v>
      </c>
      <c r="M114" s="73">
        <f t="shared" si="8"/>
        <v>5768.62</v>
      </c>
      <c r="N114" s="46">
        <v>46049</v>
      </c>
      <c r="O114" s="83" t="s">
        <v>22</v>
      </c>
    </row>
    <row r="115" spans="2:15" x14ac:dyDescent="0.25">
      <c r="B115" s="14" t="s">
        <v>235</v>
      </c>
      <c r="C115" s="16" t="s">
        <v>236</v>
      </c>
      <c r="D115" s="54" t="s">
        <v>19</v>
      </c>
      <c r="E115" s="87" t="str">
        <f>VLOOKUP(D115,'pomocna tabulka'!$B$2:$D$12,3,0)</f>
        <v>Úrad vlády SR</v>
      </c>
      <c r="F115" s="80" t="str">
        <f>+IFERROR(VLOOKUP(VALUE(MID($B115,11,1)),'pomocna tabulka'!$F$2:$G$7,2,0),"")</f>
        <v>Zálohová platba</v>
      </c>
      <c r="G115" s="54" t="s">
        <v>20</v>
      </c>
      <c r="H115" s="55">
        <v>40800</v>
      </c>
      <c r="I115" s="54" t="s">
        <v>21</v>
      </c>
      <c r="J115" s="71">
        <v>7200</v>
      </c>
      <c r="K115" s="15"/>
      <c r="L115" s="56">
        <v>0</v>
      </c>
      <c r="M115" s="73">
        <f t="shared" si="8"/>
        <v>48000</v>
      </c>
      <c r="N115" s="46">
        <v>46049</v>
      </c>
      <c r="O115" s="83" t="s">
        <v>22</v>
      </c>
    </row>
    <row r="116" spans="2:15" x14ac:dyDescent="0.25">
      <c r="B116" s="14" t="s">
        <v>237</v>
      </c>
      <c r="C116" s="16" t="s">
        <v>238</v>
      </c>
      <c r="D116" s="54" t="s">
        <v>19</v>
      </c>
      <c r="E116" s="87" t="str">
        <f>VLOOKUP(D116,'pomocna tabulka'!$B$2:$D$12,3,0)</f>
        <v>Úrad vlády SR</v>
      </c>
      <c r="F116" s="80" t="str">
        <f>+IFERROR(VLOOKUP(VALUE(MID($B116,11,1)),'pomocna tabulka'!$F$2:$G$7,2,0),"")</f>
        <v>Priebežná platba</v>
      </c>
      <c r="G116" s="54" t="s">
        <v>20</v>
      </c>
      <c r="H116" s="55">
        <v>9806.56</v>
      </c>
      <c r="I116" s="54" t="s">
        <v>21</v>
      </c>
      <c r="J116" s="71">
        <v>1730.57</v>
      </c>
      <c r="K116" s="15"/>
      <c r="L116" s="56">
        <v>0</v>
      </c>
      <c r="M116" s="73">
        <f t="shared" si="8"/>
        <v>11537.13</v>
      </c>
      <c r="N116" s="46">
        <v>46049</v>
      </c>
      <c r="O116" s="83" t="s">
        <v>22</v>
      </c>
    </row>
    <row r="117" spans="2:15" x14ac:dyDescent="0.25">
      <c r="B117" s="14" t="s">
        <v>239</v>
      </c>
      <c r="C117" s="16" t="s">
        <v>240</v>
      </c>
      <c r="D117" s="54" t="s">
        <v>27</v>
      </c>
      <c r="E117" s="87" t="str">
        <f>VLOOKUP(D117,'pomocna tabulka'!$B$2:$D$12,3,0)</f>
        <v>MIRRI SR</v>
      </c>
      <c r="F117" s="80" t="str">
        <f>+IFERROR(VLOOKUP(VALUE(MID($B117,11,1)),'pomocna tabulka'!$F$2:$G$7,2,0),"")</f>
        <v>Predfinancovanie</v>
      </c>
      <c r="G117" s="54" t="s">
        <v>28</v>
      </c>
      <c r="H117" s="55">
        <v>28492.18</v>
      </c>
      <c r="I117" s="54" t="s">
        <v>29</v>
      </c>
      <c r="J117" s="71">
        <v>2346.4299999999998</v>
      </c>
      <c r="K117" s="15"/>
      <c r="L117" s="56">
        <v>0</v>
      </c>
      <c r="M117" s="73">
        <f t="shared" ref="M117:M120" si="9">H117+J117+L117</f>
        <v>30838.61</v>
      </c>
      <c r="N117" s="46">
        <v>46049</v>
      </c>
      <c r="O117" s="83" t="s">
        <v>22</v>
      </c>
    </row>
    <row r="118" spans="2:15" x14ac:dyDescent="0.25">
      <c r="B118" s="14" t="s">
        <v>241</v>
      </c>
      <c r="C118" s="16" t="s">
        <v>242</v>
      </c>
      <c r="D118" s="54" t="s">
        <v>27</v>
      </c>
      <c r="E118" s="87" t="str">
        <f>VLOOKUP(D118,'pomocna tabulka'!$B$2:$D$12,3,0)</f>
        <v>MIRRI SR</v>
      </c>
      <c r="F118" s="80" t="str">
        <f>+IFERROR(VLOOKUP(VALUE(MID($B118,11,1)),'pomocna tabulka'!$F$2:$G$7,2,0),"")</f>
        <v>Priebežná platba</v>
      </c>
      <c r="G118" s="54" t="s">
        <v>28</v>
      </c>
      <c r="H118" s="55">
        <v>47988.77</v>
      </c>
      <c r="I118" s="54" t="s">
        <v>29</v>
      </c>
      <c r="J118" s="71">
        <v>10520.06</v>
      </c>
      <c r="K118" s="15" t="s">
        <v>48</v>
      </c>
      <c r="L118" s="56">
        <v>4625.26</v>
      </c>
      <c r="M118" s="73">
        <f>H118+J118+L118</f>
        <v>63134.09</v>
      </c>
      <c r="N118" s="46">
        <v>46049</v>
      </c>
      <c r="O118" s="69" t="s">
        <v>49</v>
      </c>
    </row>
    <row r="119" spans="2:15" x14ac:dyDescent="0.25">
      <c r="B119" s="14" t="s">
        <v>243</v>
      </c>
      <c r="C119" s="16" t="s">
        <v>244</v>
      </c>
      <c r="D119" s="54" t="s">
        <v>19</v>
      </c>
      <c r="E119" s="87" t="str">
        <f>VLOOKUP(D119,'pomocna tabulka'!$B$2:$D$12,3,0)</f>
        <v>Úrad vlády SR</v>
      </c>
      <c r="F119" s="80" t="str">
        <f>+IFERROR(VLOOKUP(VALUE(MID($B119,11,1)),'pomocna tabulka'!$F$2:$G$7,2,0),"")</f>
        <v>Priebežná platba</v>
      </c>
      <c r="G119" s="54" t="s">
        <v>20</v>
      </c>
      <c r="H119" s="55">
        <v>4871.72</v>
      </c>
      <c r="I119" s="54" t="s">
        <v>21</v>
      </c>
      <c r="J119" s="71">
        <v>859.72</v>
      </c>
      <c r="K119" s="15"/>
      <c r="L119" s="56">
        <v>0</v>
      </c>
      <c r="M119" s="73">
        <f t="shared" si="9"/>
        <v>5731.4400000000005</v>
      </c>
      <c r="N119" s="46">
        <v>46050</v>
      </c>
      <c r="O119" s="83" t="s">
        <v>22</v>
      </c>
    </row>
    <row r="120" spans="2:15" x14ac:dyDescent="0.25">
      <c r="B120" s="14" t="s">
        <v>245</v>
      </c>
      <c r="C120" s="16" t="s">
        <v>246</v>
      </c>
      <c r="D120" s="54" t="s">
        <v>19</v>
      </c>
      <c r="E120" s="87" t="str">
        <f>VLOOKUP(D120,'pomocna tabulka'!$B$2:$D$12,3,0)</f>
        <v>Úrad vlády SR</v>
      </c>
      <c r="F120" s="80" t="str">
        <f>+IFERROR(VLOOKUP(VALUE(MID($B120,11,1)),'pomocna tabulka'!$F$2:$G$7,2,0),"")</f>
        <v>Zálohová platba</v>
      </c>
      <c r="G120" s="54" t="s">
        <v>28</v>
      </c>
      <c r="H120" s="55">
        <v>38184.449999999997</v>
      </c>
      <c r="I120" s="54" t="s">
        <v>29</v>
      </c>
      <c r="J120" s="71">
        <v>6738.43</v>
      </c>
      <c r="K120" s="15"/>
      <c r="L120" s="56">
        <v>0</v>
      </c>
      <c r="M120" s="73">
        <f t="shared" si="9"/>
        <v>44922.879999999997</v>
      </c>
      <c r="N120" s="46">
        <v>46050</v>
      </c>
      <c r="O120" s="83" t="s">
        <v>22</v>
      </c>
    </row>
    <row r="121" spans="2:15" x14ac:dyDescent="0.25">
      <c r="B121" s="14" t="s">
        <v>247</v>
      </c>
      <c r="C121" s="16" t="s">
        <v>248</v>
      </c>
      <c r="D121" s="54" t="s">
        <v>19</v>
      </c>
      <c r="E121" s="87" t="str">
        <f>VLOOKUP(D121,'pomocna tabulka'!$B$2:$D$12,3,0)</f>
        <v>Úrad vlády SR</v>
      </c>
      <c r="F121" s="80" t="str">
        <f>+IFERROR(VLOOKUP(VALUE(MID($B121,11,1)),'pomocna tabulka'!$F$2:$G$7,2,0),"")</f>
        <v>Priebežná platba</v>
      </c>
      <c r="G121" s="54" t="s">
        <v>20</v>
      </c>
      <c r="H121" s="55">
        <v>14709.85</v>
      </c>
      <c r="I121" s="54" t="s">
        <v>21</v>
      </c>
      <c r="J121" s="71">
        <v>2595.85</v>
      </c>
      <c r="K121" s="15"/>
      <c r="L121" s="56">
        <v>0</v>
      </c>
      <c r="M121" s="73">
        <f t="shared" ref="M121:M149" si="10">H121+J121+L121</f>
        <v>17305.7</v>
      </c>
      <c r="N121" s="46">
        <v>46050</v>
      </c>
      <c r="O121" s="83" t="s">
        <v>22</v>
      </c>
    </row>
    <row r="122" spans="2:15" x14ac:dyDescent="0.25">
      <c r="B122" s="14" t="s">
        <v>249</v>
      </c>
      <c r="C122" s="16" t="s">
        <v>250</v>
      </c>
      <c r="D122" s="54" t="s">
        <v>19</v>
      </c>
      <c r="E122" s="87" t="str">
        <f>VLOOKUP(D122,'pomocna tabulka'!$B$2:$D$12,3,0)</f>
        <v>Úrad vlády SR</v>
      </c>
      <c r="F122" s="80" t="str">
        <f>+IFERROR(VLOOKUP(VALUE(MID($B122,11,1)),'pomocna tabulka'!$F$2:$G$7,2,0),"")</f>
        <v>Zálohová platba</v>
      </c>
      <c r="G122" s="54" t="s">
        <v>20</v>
      </c>
      <c r="H122" s="55">
        <v>26118.77</v>
      </c>
      <c r="I122" s="54" t="s">
        <v>21</v>
      </c>
      <c r="J122" s="55">
        <v>4609.2</v>
      </c>
      <c r="K122" s="15"/>
      <c r="L122" s="56">
        <v>0</v>
      </c>
      <c r="M122" s="73">
        <f t="shared" si="10"/>
        <v>30727.97</v>
      </c>
      <c r="N122" s="46">
        <v>46050</v>
      </c>
      <c r="O122" s="83" t="s">
        <v>22</v>
      </c>
    </row>
    <row r="123" spans="2:15" x14ac:dyDescent="0.25">
      <c r="B123" s="17" t="s">
        <v>251</v>
      </c>
      <c r="C123" s="24" t="s">
        <v>252</v>
      </c>
      <c r="D123" s="19" t="s">
        <v>19</v>
      </c>
      <c r="E123" s="87" t="str">
        <f>VLOOKUP(D123,'pomocna tabulka'!$B$2:$D$12,3,0)</f>
        <v>Úrad vlády SR</v>
      </c>
      <c r="F123" s="80" t="str">
        <f>+IFERROR(VLOOKUP(VALUE(MID($B123,11,1)),'pomocna tabulka'!$F$2:$G$7,2,0),"")</f>
        <v>Priebežná platba</v>
      </c>
      <c r="G123" s="19" t="s">
        <v>20</v>
      </c>
      <c r="H123" s="55">
        <v>33097.160000000003</v>
      </c>
      <c r="I123" s="19" t="s">
        <v>21</v>
      </c>
      <c r="J123" s="55">
        <v>5840.67</v>
      </c>
      <c r="K123" s="20"/>
      <c r="L123" s="45">
        <v>0</v>
      </c>
      <c r="M123" s="82">
        <f t="shared" si="10"/>
        <v>38937.83</v>
      </c>
      <c r="N123" s="46">
        <v>46050</v>
      </c>
      <c r="O123" s="83" t="s">
        <v>22</v>
      </c>
    </row>
    <row r="124" spans="2:15" x14ac:dyDescent="0.25">
      <c r="B124" s="99" t="s">
        <v>253</v>
      </c>
      <c r="C124" s="16" t="s">
        <v>254</v>
      </c>
      <c r="D124" s="54" t="s">
        <v>27</v>
      </c>
      <c r="E124" s="84" t="str">
        <f>VLOOKUP(D124,'pomocna tabulka'!$B$2:$D$12,3,0)</f>
        <v>MIRRI SR</v>
      </c>
      <c r="F124" s="61" t="str">
        <f>+IFERROR(VLOOKUP(VALUE(MID($B124,11,1)),'pomocna tabulka'!$F$2:$G$7,2,0),"")</f>
        <v>Predfinancovanie</v>
      </c>
      <c r="G124" s="19" t="s">
        <v>28</v>
      </c>
      <c r="H124" s="70">
        <v>30087.38</v>
      </c>
      <c r="I124" s="19" t="s">
        <v>29</v>
      </c>
      <c r="J124" s="55">
        <v>2477.79</v>
      </c>
      <c r="K124" s="15"/>
      <c r="L124" s="56">
        <v>0</v>
      </c>
      <c r="M124" s="73">
        <f>H124+J124+L124</f>
        <v>32565.170000000002</v>
      </c>
      <c r="N124" s="46">
        <v>46049</v>
      </c>
      <c r="O124" s="83" t="s">
        <v>22</v>
      </c>
    </row>
    <row r="125" spans="2:15" x14ac:dyDescent="0.25">
      <c r="B125" s="100" t="s">
        <v>255</v>
      </c>
      <c r="C125" s="16" t="s">
        <v>256</v>
      </c>
      <c r="D125" s="54" t="s">
        <v>19</v>
      </c>
      <c r="E125" s="84" t="str">
        <f>VLOOKUP(D125,'pomocna tabulka'!$B$2:$D$12,3,0)</f>
        <v>Úrad vlády SR</v>
      </c>
      <c r="F125" s="101" t="str">
        <f>+IFERROR(VLOOKUP(VALUE(MID($B125,11,1)),'pomocna tabulka'!$F$2:$G$7,2,0),"")</f>
        <v>Priebežná platba</v>
      </c>
      <c r="G125" s="54" t="s">
        <v>20</v>
      </c>
      <c r="H125" s="55">
        <v>4903.28</v>
      </c>
      <c r="I125" s="54" t="s">
        <v>21</v>
      </c>
      <c r="J125" s="55">
        <v>865.28</v>
      </c>
      <c r="K125" s="15"/>
      <c r="L125" s="56">
        <v>0</v>
      </c>
      <c r="M125" s="73">
        <f>H125+J125+L125</f>
        <v>5768.5599999999995</v>
      </c>
      <c r="N125" s="46">
        <v>46050</v>
      </c>
      <c r="O125" s="74" t="s">
        <v>22</v>
      </c>
    </row>
    <row r="126" spans="2:15" x14ac:dyDescent="0.25">
      <c r="B126" s="14" t="s">
        <v>257</v>
      </c>
      <c r="C126" s="32" t="s">
        <v>258</v>
      </c>
      <c r="D126" s="54" t="s">
        <v>19</v>
      </c>
      <c r="E126" s="97" t="str">
        <f>VLOOKUP(D126,'pomocna tabulka'!$B$2:$D$12,3,0)</f>
        <v>Úrad vlády SR</v>
      </c>
      <c r="F126" s="102" t="str">
        <f>+IFERROR(VLOOKUP(VALUE(MID($B126,11,1)),'pomocna tabulka'!$F$2:$G$7,2,0),"")</f>
        <v>Priebežná platba</v>
      </c>
      <c r="G126" s="54" t="s">
        <v>20</v>
      </c>
      <c r="H126" s="55">
        <v>9516.7900000000009</v>
      </c>
      <c r="I126" s="54" t="s">
        <v>21</v>
      </c>
      <c r="J126" s="103">
        <v>1679.43</v>
      </c>
      <c r="K126" s="23"/>
      <c r="L126" s="43">
        <v>0</v>
      </c>
      <c r="M126" s="72">
        <f t="shared" si="10"/>
        <v>11196.220000000001</v>
      </c>
      <c r="N126" s="46">
        <v>46050</v>
      </c>
      <c r="O126" s="74" t="s">
        <v>22</v>
      </c>
    </row>
    <row r="127" spans="2:15" x14ac:dyDescent="0.25">
      <c r="B127" s="14" t="s">
        <v>259</v>
      </c>
      <c r="C127" s="16" t="s">
        <v>260</v>
      </c>
      <c r="D127" s="54" t="s">
        <v>19</v>
      </c>
      <c r="E127" s="87" t="str">
        <f>VLOOKUP(D127,'pomocna tabulka'!$B$2:$D$12,3,0)</f>
        <v>Úrad vlády SR</v>
      </c>
      <c r="F127" s="80" t="str">
        <f>+IFERROR(VLOOKUP(VALUE(MID($B127,11,1)),'pomocna tabulka'!$F$2:$G$7,2,0),"")</f>
        <v>Priebežná platba</v>
      </c>
      <c r="G127" s="54" t="s">
        <v>20</v>
      </c>
      <c r="H127" s="98">
        <v>3677.46</v>
      </c>
      <c r="I127" s="54" t="s">
        <v>21</v>
      </c>
      <c r="J127" s="71">
        <v>648.96</v>
      </c>
      <c r="K127" s="15"/>
      <c r="L127" s="56">
        <v>0</v>
      </c>
      <c r="M127" s="73">
        <f t="shared" si="10"/>
        <v>4326.42</v>
      </c>
      <c r="N127" s="46">
        <v>46050</v>
      </c>
      <c r="O127" s="74" t="s">
        <v>22</v>
      </c>
    </row>
    <row r="128" spans="2:15" x14ac:dyDescent="0.25">
      <c r="B128" s="14" t="s">
        <v>261</v>
      </c>
      <c r="C128" s="16" t="s">
        <v>120</v>
      </c>
      <c r="D128" s="54" t="s">
        <v>19</v>
      </c>
      <c r="E128" s="87" t="str">
        <f>VLOOKUP(D128,'pomocna tabulka'!$B$2:$D$12,3,0)</f>
        <v>Úrad vlády SR</v>
      </c>
      <c r="F128" s="80" t="str">
        <f>+IFERROR(VLOOKUP(VALUE(MID($B128,11,1)),'pomocna tabulka'!$F$2:$G$7,2,0),"")</f>
        <v>Priebežná platba</v>
      </c>
      <c r="G128" s="54" t="s">
        <v>20</v>
      </c>
      <c r="H128" s="55">
        <v>4853.6899999999996</v>
      </c>
      <c r="I128" s="54" t="s">
        <v>21</v>
      </c>
      <c r="J128" s="71">
        <v>856.53</v>
      </c>
      <c r="K128" s="15"/>
      <c r="L128" s="56">
        <v>0</v>
      </c>
      <c r="M128" s="73">
        <f t="shared" si="10"/>
        <v>5710.2199999999993</v>
      </c>
      <c r="N128" s="46">
        <v>46050</v>
      </c>
      <c r="O128" s="74" t="s">
        <v>22</v>
      </c>
    </row>
    <row r="129" spans="2:15" x14ac:dyDescent="0.25">
      <c r="B129" s="14" t="s">
        <v>262</v>
      </c>
      <c r="C129" s="16" t="s">
        <v>263</v>
      </c>
      <c r="D129" s="54" t="s">
        <v>19</v>
      </c>
      <c r="E129" s="87" t="str">
        <f>VLOOKUP(D129,'pomocna tabulka'!$B$2:$D$12,3,0)</f>
        <v>Úrad vlády SR</v>
      </c>
      <c r="F129" s="80" t="str">
        <f>+IFERROR(VLOOKUP(VALUE(MID($B129,11,1)),'pomocna tabulka'!$F$2:$G$7,2,0),"")</f>
        <v>Priebežná platba</v>
      </c>
      <c r="G129" s="54" t="s">
        <v>20</v>
      </c>
      <c r="H129" s="55">
        <v>11846.71</v>
      </c>
      <c r="I129" s="54" t="s">
        <v>21</v>
      </c>
      <c r="J129" s="71">
        <v>2090.59</v>
      </c>
      <c r="K129" s="15"/>
      <c r="L129" s="56">
        <v>0</v>
      </c>
      <c r="M129" s="73">
        <f t="shared" si="10"/>
        <v>13937.3</v>
      </c>
      <c r="N129" s="46">
        <v>46050</v>
      </c>
      <c r="O129" s="74" t="s">
        <v>22</v>
      </c>
    </row>
    <row r="130" spans="2:15" x14ac:dyDescent="0.25">
      <c r="B130" s="14" t="s">
        <v>264</v>
      </c>
      <c r="C130" s="16" t="s">
        <v>265</v>
      </c>
      <c r="D130" s="54" t="s">
        <v>19</v>
      </c>
      <c r="E130" s="87" t="str">
        <f>VLOOKUP(D130,'pomocna tabulka'!$B$2:$D$12,3,0)</f>
        <v>Úrad vlády SR</v>
      </c>
      <c r="F130" s="80" t="str">
        <f>+IFERROR(VLOOKUP(VALUE(MID($B130,11,1)),'pomocna tabulka'!$F$2:$G$7,2,0),"")</f>
        <v>Zálohová platba</v>
      </c>
      <c r="G130" s="54" t="s">
        <v>28</v>
      </c>
      <c r="H130" s="55">
        <v>46984.77</v>
      </c>
      <c r="I130" s="54" t="s">
        <v>29</v>
      </c>
      <c r="J130" s="71">
        <v>8291.43</v>
      </c>
      <c r="K130" s="15"/>
      <c r="L130" s="56">
        <v>0</v>
      </c>
      <c r="M130" s="73">
        <f t="shared" si="10"/>
        <v>55276.2</v>
      </c>
      <c r="N130" s="46">
        <v>46050</v>
      </c>
      <c r="O130" s="74" t="s">
        <v>22</v>
      </c>
    </row>
    <row r="131" spans="2:15" x14ac:dyDescent="0.25">
      <c r="B131" s="14" t="s">
        <v>266</v>
      </c>
      <c r="C131" s="16" t="s">
        <v>267</v>
      </c>
      <c r="D131" s="54" t="s">
        <v>66</v>
      </c>
      <c r="E131" s="87" t="str">
        <f>VLOOKUP(D131,'pomocna tabulka'!$B$2:$D$12,3,0)</f>
        <v xml:space="preserve">Slovenská inovačná a energetická agentúra </v>
      </c>
      <c r="F131" s="80" t="str">
        <f>+IFERROR(VLOOKUP(VALUE(MID($B131,11,1)),'pomocna tabulka'!$F$2:$G$7,2,0),"")</f>
        <v>Predfinancovanie</v>
      </c>
      <c r="G131" s="54" t="s">
        <v>67</v>
      </c>
      <c r="H131" s="55">
        <v>1795.63</v>
      </c>
      <c r="I131" s="54" t="s">
        <v>68</v>
      </c>
      <c r="J131" s="71">
        <v>316.87</v>
      </c>
      <c r="K131" s="15"/>
      <c r="L131" s="56">
        <v>0</v>
      </c>
      <c r="M131" s="73">
        <f>H131+J131+L131</f>
        <v>2112.5</v>
      </c>
      <c r="N131" s="46">
        <v>46050</v>
      </c>
      <c r="O131" s="83" t="s">
        <v>22</v>
      </c>
    </row>
    <row r="132" spans="2:15" x14ac:dyDescent="0.25">
      <c r="B132" s="14" t="s">
        <v>268</v>
      </c>
      <c r="C132" s="16" t="s">
        <v>269</v>
      </c>
      <c r="D132" s="54" t="s">
        <v>19</v>
      </c>
      <c r="E132" s="87" t="str">
        <f>VLOOKUP(D132,'pomocna tabulka'!$B$2:$D$12,3,0)</f>
        <v>Úrad vlády SR</v>
      </c>
      <c r="F132" s="80" t="str">
        <f>+IFERROR(VLOOKUP(VALUE(MID($B132,11,1)),'pomocna tabulka'!$F$2:$G$7,2,0),"")</f>
        <v>Priebežná platba</v>
      </c>
      <c r="G132" s="54" t="s">
        <v>20</v>
      </c>
      <c r="H132" s="55">
        <v>14615.17</v>
      </c>
      <c r="I132" s="54" t="s">
        <v>21</v>
      </c>
      <c r="J132" s="71">
        <v>2579.15</v>
      </c>
      <c r="K132" s="15"/>
      <c r="L132" s="56">
        <v>0</v>
      </c>
      <c r="M132" s="73">
        <f t="shared" ref="M132" si="11">H132+J132+L132</f>
        <v>17194.32</v>
      </c>
      <c r="N132" s="46">
        <v>46050</v>
      </c>
      <c r="O132" s="74" t="s">
        <v>22</v>
      </c>
    </row>
    <row r="133" spans="2:15" x14ac:dyDescent="0.25">
      <c r="B133" s="14" t="s">
        <v>270</v>
      </c>
      <c r="C133" s="16" t="s">
        <v>271</v>
      </c>
      <c r="D133" s="54" t="s">
        <v>19</v>
      </c>
      <c r="E133" s="87" t="str">
        <f>VLOOKUP(D133,'pomocna tabulka'!$B$2:$D$12,3,0)</f>
        <v>Úrad vlády SR</v>
      </c>
      <c r="F133" s="80" t="str">
        <f>+IFERROR(VLOOKUP(VALUE(MID($B133,11,1)),'pomocna tabulka'!$F$2:$G$7,2,0),"")</f>
        <v>Priebežná platba</v>
      </c>
      <c r="G133" s="54" t="s">
        <v>20</v>
      </c>
      <c r="H133" s="55">
        <v>9757.06</v>
      </c>
      <c r="I133" s="54" t="s">
        <v>21</v>
      </c>
      <c r="J133" s="71">
        <v>1721.83</v>
      </c>
      <c r="K133" s="15"/>
      <c r="L133" s="56">
        <v>0</v>
      </c>
      <c r="M133" s="73">
        <f t="shared" ref="M133" si="12">H133+J133+L133</f>
        <v>11478.89</v>
      </c>
      <c r="N133" s="46">
        <v>46050</v>
      </c>
      <c r="O133" s="74" t="s">
        <v>22</v>
      </c>
    </row>
    <row r="134" spans="2:15" x14ac:dyDescent="0.25">
      <c r="B134" s="14" t="s">
        <v>272</v>
      </c>
      <c r="C134" s="16" t="s">
        <v>273</v>
      </c>
      <c r="D134" s="54" t="s">
        <v>19</v>
      </c>
      <c r="E134" s="87" t="str">
        <f>VLOOKUP(D134,'pomocna tabulka'!$B$2:$D$12,3,0)</f>
        <v>Úrad vlády SR</v>
      </c>
      <c r="F134" s="80" t="str">
        <f>+IFERROR(VLOOKUP(VALUE(MID($B134,11,1)),'pomocna tabulka'!$F$2:$G$7,2,0),"")</f>
        <v>Zálohová platba</v>
      </c>
      <c r="G134" s="54" t="s">
        <v>20</v>
      </c>
      <c r="H134" s="55">
        <v>45164.94</v>
      </c>
      <c r="I134" s="54" t="s">
        <v>21</v>
      </c>
      <c r="J134" s="71">
        <v>7970.28</v>
      </c>
      <c r="K134" s="15"/>
      <c r="L134" s="56">
        <v>0</v>
      </c>
      <c r="M134" s="73">
        <f t="shared" si="10"/>
        <v>53135.22</v>
      </c>
      <c r="N134" s="46">
        <v>46050</v>
      </c>
      <c r="O134" s="74" t="s">
        <v>22</v>
      </c>
    </row>
    <row r="135" spans="2:15" x14ac:dyDescent="0.25">
      <c r="B135" s="14" t="s">
        <v>274</v>
      </c>
      <c r="C135" s="16" t="s">
        <v>275</v>
      </c>
      <c r="D135" s="54" t="s">
        <v>19</v>
      </c>
      <c r="E135" s="87" t="str">
        <f>VLOOKUP(D135,'pomocna tabulka'!$B$2:$D$12,3,0)</f>
        <v>Úrad vlády SR</v>
      </c>
      <c r="F135" s="80" t="str">
        <f>+IFERROR(VLOOKUP(VALUE(MID($B135,11,1)),'pomocna tabulka'!$F$2:$G$7,2,0),"")</f>
        <v>Priebežná platba</v>
      </c>
      <c r="G135" s="54" t="s">
        <v>20</v>
      </c>
      <c r="H135" s="55">
        <v>2451.64</v>
      </c>
      <c r="I135" s="54" t="s">
        <v>21</v>
      </c>
      <c r="J135" s="71">
        <v>432.64</v>
      </c>
      <c r="K135" s="15"/>
      <c r="L135" s="56">
        <v>0</v>
      </c>
      <c r="M135" s="73">
        <f t="shared" si="10"/>
        <v>2884.2799999999997</v>
      </c>
      <c r="N135" s="46">
        <v>46050</v>
      </c>
      <c r="O135" s="74" t="s">
        <v>22</v>
      </c>
    </row>
    <row r="136" spans="2:15" ht="26.25" x14ac:dyDescent="0.25">
      <c r="B136" s="14" t="s">
        <v>276</v>
      </c>
      <c r="C136" s="16" t="s">
        <v>47</v>
      </c>
      <c r="D136" s="54" t="s">
        <v>27</v>
      </c>
      <c r="E136" s="87" t="str">
        <f>VLOOKUP(D136,'pomocna tabulka'!$B$2:$D$12,3,0)</f>
        <v>MIRRI SR</v>
      </c>
      <c r="F136" s="80" t="str">
        <f>+IFERROR(VLOOKUP(VALUE(MID($B136,11,1)),'pomocna tabulka'!$F$2:$G$7,2,0),"")</f>
        <v>Priebežná platba</v>
      </c>
      <c r="G136" s="54" t="s">
        <v>28</v>
      </c>
      <c r="H136" s="55">
        <v>25335.63</v>
      </c>
      <c r="I136" s="54" t="s">
        <v>29</v>
      </c>
      <c r="J136" s="71">
        <v>5554.06</v>
      </c>
      <c r="K136" s="15" t="s">
        <v>48</v>
      </c>
      <c r="L136" s="56">
        <v>2441.9</v>
      </c>
      <c r="M136" s="73">
        <f t="shared" si="10"/>
        <v>33331.590000000004</v>
      </c>
      <c r="N136" s="46">
        <v>46050</v>
      </c>
      <c r="O136" s="69" t="s">
        <v>49</v>
      </c>
    </row>
    <row r="137" spans="2:15" x14ac:dyDescent="0.25">
      <c r="B137" s="14" t="s">
        <v>277</v>
      </c>
      <c r="C137" s="16" t="s">
        <v>278</v>
      </c>
      <c r="D137" s="54" t="s">
        <v>27</v>
      </c>
      <c r="E137" s="87" t="str">
        <f>VLOOKUP(D137,'pomocna tabulka'!$B$2:$D$12,3,0)</f>
        <v>MIRRI SR</v>
      </c>
      <c r="F137" s="80" t="str">
        <f>+IFERROR(VLOOKUP(VALUE(MID($B137,11,1)),'pomocna tabulka'!$F$2:$G$7,2,0),"")</f>
        <v>Priebežná platba</v>
      </c>
      <c r="G137" s="54" t="s">
        <v>67</v>
      </c>
      <c r="H137" s="55">
        <v>15246.85</v>
      </c>
      <c r="I137" s="54" t="s">
        <v>68</v>
      </c>
      <c r="J137" s="71">
        <v>3342.41</v>
      </c>
      <c r="K137" s="15" t="s">
        <v>48</v>
      </c>
      <c r="L137" s="56">
        <v>1469.52</v>
      </c>
      <c r="M137" s="73">
        <f t="shared" si="10"/>
        <v>20058.780000000002</v>
      </c>
      <c r="N137" s="46">
        <v>46050</v>
      </c>
      <c r="O137" s="74" t="s">
        <v>22</v>
      </c>
    </row>
    <row r="138" spans="2:15" x14ac:dyDescent="0.25">
      <c r="B138" s="14" t="s">
        <v>279</v>
      </c>
      <c r="C138" s="16" t="s">
        <v>280</v>
      </c>
      <c r="D138" s="54" t="s">
        <v>19</v>
      </c>
      <c r="E138" s="87" t="str">
        <f>VLOOKUP(D138,'pomocna tabulka'!$B$2:$D$12,3,0)</f>
        <v>Úrad vlády SR</v>
      </c>
      <c r="F138" s="80" t="str">
        <f>+IFERROR(VLOOKUP(VALUE(MID($B138,11,1)),'pomocna tabulka'!$F$2:$G$7,2,0),"")</f>
        <v>Priebežná platba</v>
      </c>
      <c r="G138" s="54" t="s">
        <v>20</v>
      </c>
      <c r="H138" s="55">
        <v>28379.85</v>
      </c>
      <c r="I138" s="54" t="s">
        <v>21</v>
      </c>
      <c r="J138" s="71">
        <v>5008.21</v>
      </c>
      <c r="K138" s="15"/>
      <c r="L138" s="56">
        <v>0</v>
      </c>
      <c r="M138" s="73">
        <f t="shared" si="10"/>
        <v>33388.06</v>
      </c>
      <c r="N138" s="46">
        <v>46050</v>
      </c>
      <c r="O138" s="74" t="s">
        <v>22</v>
      </c>
    </row>
    <row r="139" spans="2:15" x14ac:dyDescent="0.25">
      <c r="B139" s="14" t="s">
        <v>281</v>
      </c>
      <c r="C139" s="16" t="s">
        <v>282</v>
      </c>
      <c r="D139" s="54" t="s">
        <v>66</v>
      </c>
      <c r="E139" s="87" t="str">
        <f>VLOOKUP(D139,'pomocna tabulka'!$B$2:$D$12,3,0)</f>
        <v xml:space="preserve">Slovenská inovačná a energetická agentúra </v>
      </c>
      <c r="F139" s="80" t="str">
        <f>+IFERROR(VLOOKUP(VALUE(MID($B139,11,1)),'pomocna tabulka'!$F$2:$G$7,2,0),"")</f>
        <v>Predfinancovanie</v>
      </c>
      <c r="G139" s="54" t="s">
        <v>67</v>
      </c>
      <c r="H139" s="55">
        <v>114532.03</v>
      </c>
      <c r="I139" s="54" t="s">
        <v>68</v>
      </c>
      <c r="J139" s="71">
        <v>20211.53</v>
      </c>
      <c r="K139" s="15"/>
      <c r="L139" s="56">
        <v>0</v>
      </c>
      <c r="M139" s="73">
        <f t="shared" si="10"/>
        <v>134743.56</v>
      </c>
      <c r="N139" s="46">
        <v>46050</v>
      </c>
      <c r="O139" s="74" t="s">
        <v>22</v>
      </c>
    </row>
    <row r="140" spans="2:15" x14ac:dyDescent="0.25">
      <c r="B140" s="14" t="s">
        <v>283</v>
      </c>
      <c r="C140" s="16" t="s">
        <v>284</v>
      </c>
      <c r="D140" s="54" t="s">
        <v>19</v>
      </c>
      <c r="E140" s="87" t="str">
        <f>VLOOKUP(D140,'pomocna tabulka'!$B$2:$D$12,3,0)</f>
        <v>Úrad vlády SR</v>
      </c>
      <c r="F140" s="80" t="str">
        <f>+IFERROR(VLOOKUP(VALUE(MID($B140,11,1)),'pomocna tabulka'!$F$2:$G$7,2,0),"")</f>
        <v>Priebežná platba</v>
      </c>
      <c r="G140" s="54" t="s">
        <v>20</v>
      </c>
      <c r="H140" s="55">
        <v>7354.92</v>
      </c>
      <c r="I140" s="54" t="s">
        <v>21</v>
      </c>
      <c r="J140" s="71">
        <v>1297.93</v>
      </c>
      <c r="K140" s="15"/>
      <c r="L140" s="56">
        <v>0</v>
      </c>
      <c r="M140" s="73">
        <f t="shared" si="10"/>
        <v>8652.85</v>
      </c>
      <c r="N140" s="46">
        <v>46050</v>
      </c>
      <c r="O140" s="74" t="s">
        <v>22</v>
      </c>
    </row>
    <row r="141" spans="2:15" x14ac:dyDescent="0.25">
      <c r="B141" s="14" t="s">
        <v>285</v>
      </c>
      <c r="C141" s="16" t="s">
        <v>286</v>
      </c>
      <c r="D141" s="54" t="s">
        <v>19</v>
      </c>
      <c r="E141" s="87" t="str">
        <f>VLOOKUP(D141,'pomocna tabulka'!$B$2:$D$12,3,0)</f>
        <v>Úrad vlády SR</v>
      </c>
      <c r="F141" s="80" t="str">
        <f>+IFERROR(VLOOKUP(VALUE(MID($B141,11,1)),'pomocna tabulka'!$F$2:$G$7,2,0),"")</f>
        <v>Zálohová platba</v>
      </c>
      <c r="G141" s="54" t="s">
        <v>20</v>
      </c>
      <c r="H141" s="55">
        <v>30346.35</v>
      </c>
      <c r="I141" s="54" t="s">
        <v>21</v>
      </c>
      <c r="J141" s="71">
        <v>5355.24</v>
      </c>
      <c r="K141" s="15"/>
      <c r="L141" s="56">
        <v>0</v>
      </c>
      <c r="M141" s="73">
        <f t="shared" si="10"/>
        <v>35701.589999999997</v>
      </c>
      <c r="N141" s="46">
        <v>46050</v>
      </c>
      <c r="O141" s="79" t="s">
        <v>22</v>
      </c>
    </row>
    <row r="142" spans="2:15" x14ac:dyDescent="0.25">
      <c r="B142" s="14" t="s">
        <v>287</v>
      </c>
      <c r="C142" s="16" t="s">
        <v>288</v>
      </c>
      <c r="D142" s="54" t="s">
        <v>19</v>
      </c>
      <c r="E142" s="87" t="str">
        <f>VLOOKUP(D142,'pomocna tabulka'!$B$2:$D$12,3,0)</f>
        <v>Úrad vlády SR</v>
      </c>
      <c r="F142" s="80" t="str">
        <f>+IFERROR(VLOOKUP(VALUE(MID($B142,11,1)),'pomocna tabulka'!$F$2:$G$7,2,0),"")</f>
        <v>Priebežná platba</v>
      </c>
      <c r="G142" s="54" t="s">
        <v>20</v>
      </c>
      <c r="H142" s="55">
        <v>4724.45</v>
      </c>
      <c r="I142" s="54" t="s">
        <v>21</v>
      </c>
      <c r="J142" s="71">
        <v>833.73</v>
      </c>
      <c r="K142" s="15"/>
      <c r="L142" s="56">
        <v>0</v>
      </c>
      <c r="M142" s="73">
        <f t="shared" si="10"/>
        <v>5558.18</v>
      </c>
      <c r="N142" s="46">
        <v>46050</v>
      </c>
      <c r="O142" s="74" t="s">
        <v>22</v>
      </c>
    </row>
    <row r="143" spans="2:15" x14ac:dyDescent="0.25">
      <c r="B143" s="14" t="s">
        <v>289</v>
      </c>
      <c r="C143" s="16" t="s">
        <v>290</v>
      </c>
      <c r="D143" s="54" t="s">
        <v>19</v>
      </c>
      <c r="E143" s="87" t="str">
        <f>VLOOKUP(D143,'pomocna tabulka'!$B$2:$D$12,3,0)</f>
        <v>Úrad vlády SR</v>
      </c>
      <c r="F143" s="80" t="str">
        <f>+IFERROR(VLOOKUP(VALUE(MID($B143,11,1)),'pomocna tabulka'!$F$2:$G$7,2,0),"")</f>
        <v>Zálohová platba</v>
      </c>
      <c r="G143" s="54" t="s">
        <v>20</v>
      </c>
      <c r="H143" s="55">
        <v>32989.279999999999</v>
      </c>
      <c r="I143" s="54" t="s">
        <v>21</v>
      </c>
      <c r="J143" s="71">
        <v>5821.64</v>
      </c>
      <c r="K143" s="15"/>
      <c r="L143" s="56">
        <v>0</v>
      </c>
      <c r="M143" s="73">
        <f t="shared" si="10"/>
        <v>38810.92</v>
      </c>
      <c r="N143" s="46">
        <v>46050</v>
      </c>
      <c r="O143" s="74" t="s">
        <v>22</v>
      </c>
    </row>
    <row r="144" spans="2:15" x14ac:dyDescent="0.25">
      <c r="B144" s="14" t="s">
        <v>291</v>
      </c>
      <c r="C144" s="16" t="s">
        <v>292</v>
      </c>
      <c r="D144" s="54" t="s">
        <v>27</v>
      </c>
      <c r="E144" s="87" t="str">
        <f>VLOOKUP(D144,'pomocna tabulka'!$B$2:$D$12,3,0)</f>
        <v>MIRRI SR</v>
      </c>
      <c r="F144" s="80" t="str">
        <f>+IFERROR(VLOOKUP(VALUE(MID($B144,11,1)),'pomocna tabulka'!$F$2:$G$7,2,0),"")</f>
        <v>Zálohová platba</v>
      </c>
      <c r="G144" s="54" t="s">
        <v>28</v>
      </c>
      <c r="H144" s="55">
        <v>244019.58</v>
      </c>
      <c r="I144" s="54" t="s">
        <v>29</v>
      </c>
      <c r="J144" s="71">
        <v>20095.73</v>
      </c>
      <c r="K144" s="15"/>
      <c r="L144" s="56">
        <v>0</v>
      </c>
      <c r="M144" s="73">
        <f t="shared" si="10"/>
        <v>264115.31</v>
      </c>
      <c r="N144" s="46">
        <v>46050</v>
      </c>
      <c r="O144" s="74" t="s">
        <v>22</v>
      </c>
    </row>
    <row r="145" spans="2:15" x14ac:dyDescent="0.25">
      <c r="B145" s="14" t="s">
        <v>293</v>
      </c>
      <c r="C145" s="16" t="s">
        <v>254</v>
      </c>
      <c r="D145" s="54" t="s">
        <v>27</v>
      </c>
      <c r="E145" s="87" t="str">
        <f>VLOOKUP(D145,'pomocna tabulka'!$B$2:$D$12,3,0)</f>
        <v>MIRRI SR</v>
      </c>
      <c r="F145" s="80" t="str">
        <f>+IFERROR(VLOOKUP(VALUE(MID($B145,11,1)),'pomocna tabulka'!$F$2:$G$7,2,0),"")</f>
        <v>Predfinancovanie</v>
      </c>
      <c r="G145" s="54" t="s">
        <v>28</v>
      </c>
      <c r="H145" s="55">
        <v>88331.71</v>
      </c>
      <c r="I145" s="54" t="s">
        <v>29</v>
      </c>
      <c r="J145" s="71">
        <v>7274.38</v>
      </c>
      <c r="K145" s="15"/>
      <c r="L145" s="56">
        <v>0</v>
      </c>
      <c r="M145" s="73">
        <f t="shared" si="10"/>
        <v>95606.090000000011</v>
      </c>
      <c r="N145" s="46">
        <v>46050</v>
      </c>
      <c r="O145" s="74" t="s">
        <v>22</v>
      </c>
    </row>
    <row r="146" spans="2:15" x14ac:dyDescent="0.25">
      <c r="B146" s="14" t="s">
        <v>294</v>
      </c>
      <c r="C146" s="16" t="s">
        <v>205</v>
      </c>
      <c r="D146" s="54" t="s">
        <v>19</v>
      </c>
      <c r="E146" s="87" t="str">
        <f>VLOOKUP(D146,'pomocna tabulka'!$B$2:$D$12,3,0)</f>
        <v>Úrad vlády SR</v>
      </c>
      <c r="F146" s="80" t="str">
        <f>+IFERROR(VLOOKUP(VALUE(MID($B146,11,1)),'pomocna tabulka'!$F$2:$G$7,2,0),"")</f>
        <v>Priebežná platba</v>
      </c>
      <c r="G146" s="54" t="s">
        <v>20</v>
      </c>
      <c r="H146" s="55">
        <v>8580.83</v>
      </c>
      <c r="I146" s="54" t="s">
        <v>21</v>
      </c>
      <c r="J146" s="71">
        <v>1514.26</v>
      </c>
      <c r="K146" s="15"/>
      <c r="L146" s="56">
        <v>0</v>
      </c>
      <c r="M146" s="73">
        <f t="shared" si="10"/>
        <v>10095.09</v>
      </c>
      <c r="N146" s="46">
        <v>46050</v>
      </c>
      <c r="O146" s="74" t="s">
        <v>22</v>
      </c>
    </row>
    <row r="147" spans="2:15" x14ac:dyDescent="0.25">
      <c r="B147" s="14" t="s">
        <v>295</v>
      </c>
      <c r="C147" s="16" t="s">
        <v>296</v>
      </c>
      <c r="D147" s="54" t="s">
        <v>19</v>
      </c>
      <c r="E147" s="87" t="str">
        <f>VLOOKUP(D147,'pomocna tabulka'!$B$2:$D$12,3,0)</f>
        <v>Úrad vlády SR</v>
      </c>
      <c r="F147" s="80" t="str">
        <f>+IFERROR(VLOOKUP(VALUE(MID($B147,11,1)),'pomocna tabulka'!$F$2:$G$7,2,0),"")</f>
        <v>Priebežná platba</v>
      </c>
      <c r="G147" s="54" t="s">
        <v>20</v>
      </c>
      <c r="H147" s="55">
        <v>14499.6</v>
      </c>
      <c r="I147" s="54" t="s">
        <v>21</v>
      </c>
      <c r="J147" s="71">
        <v>2558.75</v>
      </c>
      <c r="K147" s="15"/>
      <c r="L147" s="56">
        <v>0</v>
      </c>
      <c r="M147" s="73">
        <f t="shared" si="10"/>
        <v>17058.349999999999</v>
      </c>
      <c r="N147" s="46">
        <v>46050</v>
      </c>
      <c r="O147" s="74" t="s">
        <v>22</v>
      </c>
    </row>
    <row r="148" spans="2:15" x14ac:dyDescent="0.25">
      <c r="B148" s="14" t="s">
        <v>297</v>
      </c>
      <c r="C148" s="16" t="s">
        <v>298</v>
      </c>
      <c r="D148" s="54" t="s">
        <v>19</v>
      </c>
      <c r="E148" s="87" t="str">
        <f>VLOOKUP(D148,'pomocna tabulka'!$B$2:$D$12,3,0)</f>
        <v>Úrad vlády SR</v>
      </c>
      <c r="F148" s="80" t="str">
        <f>+IFERROR(VLOOKUP(VALUE(MID($B148,11,1)),'pomocna tabulka'!$F$2:$G$7,2,0),"")</f>
        <v>Priebežná platba</v>
      </c>
      <c r="G148" s="54" t="s">
        <v>20</v>
      </c>
      <c r="H148" s="55">
        <v>9608.2800000000007</v>
      </c>
      <c r="I148" s="54" t="s">
        <v>21</v>
      </c>
      <c r="J148" s="71">
        <v>1695.58</v>
      </c>
      <c r="K148" s="15"/>
      <c r="L148" s="56">
        <v>0</v>
      </c>
      <c r="M148" s="73">
        <f t="shared" si="10"/>
        <v>11303.86</v>
      </c>
      <c r="N148" s="46">
        <v>46050</v>
      </c>
      <c r="O148" s="74" t="s">
        <v>22</v>
      </c>
    </row>
    <row r="149" spans="2:15" ht="26.25" x14ac:dyDescent="0.25">
      <c r="B149" s="107" t="s">
        <v>299</v>
      </c>
      <c r="C149" s="108" t="s">
        <v>300</v>
      </c>
      <c r="D149" s="109" t="s">
        <v>27</v>
      </c>
      <c r="E149" s="110" t="str">
        <f>VLOOKUP(D149,'pomocna tabulka'!$B$2:$D$12,3,0)</f>
        <v>MIRRI SR</v>
      </c>
      <c r="F149" s="111" t="str">
        <f>+IFERROR(VLOOKUP(VALUE(MID($B149,11,1)),'pomocna tabulka'!$F$2:$G$7,2,0),"")</f>
        <v>Priebežná platba</v>
      </c>
      <c r="G149" s="109" t="s">
        <v>28</v>
      </c>
      <c r="H149" s="112">
        <v>2871.49</v>
      </c>
      <c r="I149" s="109" t="s">
        <v>29</v>
      </c>
      <c r="J149" s="113">
        <v>971.87</v>
      </c>
      <c r="K149" s="114"/>
      <c r="L149" s="115">
        <v>0</v>
      </c>
      <c r="M149" s="116">
        <f t="shared" si="10"/>
        <v>3843.3599999999997</v>
      </c>
      <c r="N149" s="117">
        <v>46050</v>
      </c>
      <c r="O149" s="118" t="s">
        <v>49</v>
      </c>
    </row>
    <row r="150" spans="2:15" x14ac:dyDescent="0.25">
      <c r="I150" s="52"/>
      <c r="J150" s="52"/>
      <c r="K150" s="52"/>
      <c r="L150" s="52"/>
      <c r="M150" s="52"/>
    </row>
    <row r="1045639" spans="3:15" x14ac:dyDescent="0.25">
      <c r="C1045639"/>
      <c r="D1045639"/>
      <c r="E1045639"/>
      <c r="F1045639"/>
      <c r="G1045639"/>
      <c r="H1045639"/>
      <c r="I1045639"/>
      <c r="J1045639"/>
      <c r="K1045639"/>
      <c r="L1045639"/>
      <c r="M1045639"/>
      <c r="O1045639"/>
    </row>
    <row r="1045643" spans="3:15" x14ac:dyDescent="0.25">
      <c r="O1045643" s="19"/>
    </row>
  </sheetData>
  <mergeCells count="3">
    <mergeCell ref="G1:O1"/>
    <mergeCell ref="F2:O2"/>
    <mergeCell ref="B4:O4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I38"/>
  <sheetViews>
    <sheetView workbookViewId="0">
      <selection activeCell="E19" sqref="E19"/>
    </sheetView>
  </sheetViews>
  <sheetFormatPr defaultRowHeight="15" x14ac:dyDescent="0.25"/>
  <cols>
    <col min="2" max="2" width="12.42578125" customWidth="1"/>
    <col min="3" max="3" width="10.5703125" customWidth="1"/>
    <col min="4" max="4" width="35.5703125" customWidth="1"/>
    <col min="5" max="5" width="18.28515625" customWidth="1"/>
    <col min="7" max="7" width="24" customWidth="1"/>
  </cols>
  <sheetData>
    <row r="2" spans="1:9" x14ac:dyDescent="0.25">
      <c r="A2">
        <v>1</v>
      </c>
      <c r="B2" t="s">
        <v>27</v>
      </c>
      <c r="D2" s="2" t="s">
        <v>301</v>
      </c>
      <c r="F2" s="28">
        <v>1</v>
      </c>
      <c r="G2" s="28" t="s">
        <v>302</v>
      </c>
      <c r="H2" s="28"/>
      <c r="I2" s="28"/>
    </row>
    <row r="3" spans="1:9" x14ac:dyDescent="0.25">
      <c r="A3">
        <v>2</v>
      </c>
      <c r="B3" t="s">
        <v>303</v>
      </c>
      <c r="D3" s="2" t="s">
        <v>304</v>
      </c>
      <c r="F3" s="28">
        <v>2</v>
      </c>
      <c r="G3" s="28" t="s">
        <v>305</v>
      </c>
      <c r="H3" s="28"/>
      <c r="I3" s="28"/>
    </row>
    <row r="4" spans="1:9" x14ac:dyDescent="0.25">
      <c r="A4">
        <v>3</v>
      </c>
      <c r="B4" t="s">
        <v>19</v>
      </c>
      <c r="D4" s="2" t="s">
        <v>306</v>
      </c>
      <c r="F4" s="28">
        <v>3</v>
      </c>
      <c r="G4" s="28" t="s">
        <v>307</v>
      </c>
      <c r="H4" s="28"/>
      <c r="I4" s="28"/>
    </row>
    <row r="5" spans="1:9" x14ac:dyDescent="0.25">
      <c r="A5">
        <v>4</v>
      </c>
      <c r="B5" t="s">
        <v>308</v>
      </c>
      <c r="D5" s="28" t="s">
        <v>309</v>
      </c>
      <c r="F5" s="28">
        <v>4</v>
      </c>
      <c r="G5" s="28" t="s">
        <v>310</v>
      </c>
      <c r="H5" s="28"/>
      <c r="I5" s="28"/>
    </row>
    <row r="6" spans="1:9" x14ac:dyDescent="0.25">
      <c r="A6">
        <v>5</v>
      </c>
      <c r="B6" t="s">
        <v>311</v>
      </c>
      <c r="D6" s="28" t="s">
        <v>312</v>
      </c>
      <c r="F6" s="28">
        <v>5</v>
      </c>
      <c r="G6" s="28" t="s">
        <v>313</v>
      </c>
      <c r="H6" s="28"/>
      <c r="I6" s="28"/>
    </row>
    <row r="7" spans="1:9" x14ac:dyDescent="0.25">
      <c r="A7">
        <v>6</v>
      </c>
      <c r="B7" t="s">
        <v>314</v>
      </c>
      <c r="D7" s="28" t="s">
        <v>315</v>
      </c>
      <c r="F7" s="28">
        <v>7</v>
      </c>
      <c r="G7" s="28" t="s">
        <v>316</v>
      </c>
      <c r="H7" s="28"/>
      <c r="I7" s="28"/>
    </row>
    <row r="8" spans="1:9" x14ac:dyDescent="0.25">
      <c r="A8">
        <v>7</v>
      </c>
      <c r="B8" t="s">
        <v>317</v>
      </c>
      <c r="D8" s="28" t="s">
        <v>318</v>
      </c>
    </row>
    <row r="9" spans="1:9" x14ac:dyDescent="0.25">
      <c r="A9">
        <v>8</v>
      </c>
      <c r="B9" t="s">
        <v>319</v>
      </c>
      <c r="D9" s="28" t="s">
        <v>320</v>
      </c>
    </row>
    <row r="10" spans="1:9" x14ac:dyDescent="0.25">
      <c r="A10">
        <v>9</v>
      </c>
      <c r="B10" t="s">
        <v>321</v>
      </c>
      <c r="D10" s="28" t="s">
        <v>322</v>
      </c>
    </row>
    <row r="11" spans="1:9" x14ac:dyDescent="0.25">
      <c r="A11">
        <v>10</v>
      </c>
      <c r="B11" t="s">
        <v>323</v>
      </c>
      <c r="D11" s="28" t="s">
        <v>324</v>
      </c>
    </row>
    <row r="12" spans="1:9" x14ac:dyDescent="0.25">
      <c r="A12">
        <v>11</v>
      </c>
      <c r="B12" t="s">
        <v>66</v>
      </c>
      <c r="D12" s="2" t="s">
        <v>325</v>
      </c>
    </row>
    <row r="14" spans="1:9" x14ac:dyDescent="0.25">
      <c r="B14" s="28" t="s">
        <v>326</v>
      </c>
      <c r="C14" s="28" t="s">
        <v>327</v>
      </c>
      <c r="D14" s="28" t="s">
        <v>328</v>
      </c>
    </row>
    <row r="15" spans="1:9" x14ac:dyDescent="0.25">
      <c r="B15" s="28">
        <v>1</v>
      </c>
      <c r="C15" s="28">
        <v>401</v>
      </c>
      <c r="D15" s="28" t="s">
        <v>329</v>
      </c>
    </row>
    <row r="16" spans="1:9" x14ac:dyDescent="0.25">
      <c r="B16" s="28">
        <v>2</v>
      </c>
      <c r="C16" s="28">
        <v>403</v>
      </c>
      <c r="D16" s="28" t="s">
        <v>309</v>
      </c>
      <c r="F16" s="28"/>
    </row>
    <row r="17" spans="1:6" x14ac:dyDescent="0.25">
      <c r="B17" s="28">
        <v>3</v>
      </c>
      <c r="C17" s="28">
        <v>404</v>
      </c>
      <c r="D17" s="28" t="s">
        <v>312</v>
      </c>
      <c r="F17" s="28"/>
    </row>
    <row r="18" spans="1:6" x14ac:dyDescent="0.25">
      <c r="B18" s="28">
        <v>4</v>
      </c>
      <c r="C18" s="28">
        <v>405</v>
      </c>
      <c r="D18" s="28" t="s">
        <v>315</v>
      </c>
      <c r="F18" s="28"/>
    </row>
    <row r="19" spans="1:6" x14ac:dyDescent="0.25">
      <c r="B19" s="28">
        <v>5</v>
      </c>
      <c r="C19" s="28">
        <v>406</v>
      </c>
      <c r="D19" s="28" t="s">
        <v>318</v>
      </c>
      <c r="F19" s="28"/>
    </row>
    <row r="20" spans="1:6" x14ac:dyDescent="0.25">
      <c r="B20" s="28">
        <v>6</v>
      </c>
      <c r="C20" s="28">
        <v>407</v>
      </c>
      <c r="D20" s="28" t="s">
        <v>320</v>
      </c>
      <c r="F20" s="28"/>
    </row>
    <row r="21" spans="1:6" x14ac:dyDescent="0.25">
      <c r="B21" s="28">
        <v>7</v>
      </c>
      <c r="C21" s="28">
        <v>4911</v>
      </c>
      <c r="D21" s="28" t="s">
        <v>322</v>
      </c>
      <c r="F21" s="28"/>
    </row>
    <row r="22" spans="1:6" x14ac:dyDescent="0.25">
      <c r="B22" s="28">
        <v>8</v>
      </c>
      <c r="C22" s="28">
        <v>4911</v>
      </c>
      <c r="D22" s="28" t="s">
        <v>324</v>
      </c>
    </row>
    <row r="23" spans="1:6" x14ac:dyDescent="0.25">
      <c r="B23" s="28">
        <v>9</v>
      </c>
      <c r="C23" s="28">
        <v>401</v>
      </c>
      <c r="D23" t="s">
        <v>330</v>
      </c>
    </row>
    <row r="25" spans="1:6" x14ac:dyDescent="0.25">
      <c r="A25" s="2">
        <v>1</v>
      </c>
      <c r="B25" s="2" t="s">
        <v>27</v>
      </c>
      <c r="C25" s="2"/>
      <c r="D25" s="2" t="s">
        <v>301</v>
      </c>
    </row>
    <row r="26" spans="1:6" x14ac:dyDescent="0.25">
      <c r="A26" s="2">
        <v>2</v>
      </c>
      <c r="B26" s="2" t="s">
        <v>303</v>
      </c>
      <c r="C26" s="2"/>
      <c r="D26" s="2" t="s">
        <v>304</v>
      </c>
    </row>
    <row r="27" spans="1:6" x14ac:dyDescent="0.25">
      <c r="A27" s="2">
        <v>3</v>
      </c>
      <c r="B27" s="2" t="s">
        <v>19</v>
      </c>
      <c r="C27" s="2"/>
      <c r="D27" s="2" t="s">
        <v>306</v>
      </c>
    </row>
    <row r="28" spans="1:6" x14ac:dyDescent="0.25">
      <c r="A28" s="2">
        <v>4</v>
      </c>
      <c r="B28" s="2" t="s">
        <v>308</v>
      </c>
      <c r="C28" s="2"/>
      <c r="D28" s="28" t="s">
        <v>309</v>
      </c>
    </row>
    <row r="29" spans="1:6" x14ac:dyDescent="0.25">
      <c r="A29" s="2">
        <v>5</v>
      </c>
      <c r="B29" s="2" t="s">
        <v>311</v>
      </c>
      <c r="C29" s="2"/>
      <c r="D29" s="28" t="s">
        <v>312</v>
      </c>
    </row>
    <row r="30" spans="1:6" x14ac:dyDescent="0.25">
      <c r="A30" s="2">
        <v>6</v>
      </c>
      <c r="B30" s="2" t="s">
        <v>314</v>
      </c>
      <c r="C30" s="2"/>
      <c r="D30" s="28" t="s">
        <v>315</v>
      </c>
    </row>
    <row r="31" spans="1:6" x14ac:dyDescent="0.25">
      <c r="A31" s="2">
        <v>7</v>
      </c>
      <c r="B31" s="2" t="s">
        <v>317</v>
      </c>
      <c r="C31" s="2"/>
      <c r="D31" s="28" t="s">
        <v>318</v>
      </c>
    </row>
    <row r="32" spans="1:6" x14ac:dyDescent="0.25">
      <c r="A32" s="2">
        <v>8</v>
      </c>
      <c r="B32" s="2" t="s">
        <v>319</v>
      </c>
      <c r="C32" s="2"/>
      <c r="D32" s="28" t="s">
        <v>320</v>
      </c>
    </row>
    <row r="33" spans="1:4" x14ac:dyDescent="0.25">
      <c r="A33" s="2">
        <v>9</v>
      </c>
      <c r="B33" s="2" t="s">
        <v>321</v>
      </c>
      <c r="C33" s="2"/>
      <c r="D33" s="28" t="s">
        <v>322</v>
      </c>
    </row>
    <row r="34" spans="1:4" x14ac:dyDescent="0.25">
      <c r="A34" s="2">
        <v>10</v>
      </c>
      <c r="B34" s="2" t="s">
        <v>323</v>
      </c>
      <c r="C34" s="2"/>
      <c r="D34" s="28" t="s">
        <v>324</v>
      </c>
    </row>
    <row r="35" spans="1:4" x14ac:dyDescent="0.25">
      <c r="A35" s="2">
        <v>11</v>
      </c>
      <c r="B35" s="2" t="s">
        <v>66</v>
      </c>
      <c r="C35" s="2"/>
      <c r="D35" s="2" t="s">
        <v>325</v>
      </c>
    </row>
    <row r="37" spans="1:4" x14ac:dyDescent="0.25">
      <c r="A37">
        <v>1</v>
      </c>
      <c r="B37" t="s">
        <v>321</v>
      </c>
      <c r="D37" s="28" t="s">
        <v>322</v>
      </c>
    </row>
    <row r="38" spans="1:4" x14ac:dyDescent="0.25">
      <c r="A38">
        <v>2</v>
      </c>
      <c r="B38" t="s">
        <v>323</v>
      </c>
      <c r="D38" s="28" t="s">
        <v>324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8E275DCE5DB38D4AB8FC8921DC36330F" ma:contentTypeVersion="14" ma:contentTypeDescription="Umožňuje vytvoriť nový dokument." ma:contentTypeScope="" ma:versionID="82804b100f456418a776afa5766231e6">
  <xsd:schema xmlns:xsd="http://www.w3.org/2001/XMLSchema" xmlns:xs="http://www.w3.org/2001/XMLSchema" xmlns:p="http://schemas.microsoft.com/office/2006/metadata/properties" xmlns:ns2="648f6163-8cb5-49bd-be48-72867b61307d" xmlns:ns3="25bc8d21-7b30-4b00-8637-09c2694dac04" targetNamespace="http://schemas.microsoft.com/office/2006/metadata/properties" ma:root="true" ma:fieldsID="f2a35f66fd9308fec76b53f895ac6652" ns2:_="" ns3:_="">
    <xsd:import namespace="648f6163-8cb5-49bd-be48-72867b61307d"/>
    <xsd:import namespace="25bc8d21-7b30-4b00-8637-09c2694dac0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_Flow_SignoffStatus" minOccurs="0"/>
                <xsd:element ref="ns2:MediaServiceSearchProperties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8f6163-8cb5-49bd-be48-72867b61307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Značky obrázka" ma:readOnly="false" ma:fieldId="{5cf76f15-5ced-4ddc-b409-7134ff3c332f}" ma:taxonomyMulti="true" ma:sspId="823deb3c-b9f3-4fad-b534-fe0741e7144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_Flow_SignoffStatus" ma:index="19" nillable="true" ma:displayName="Stav odhlásenia" ma:internalName="Stav_x0020_odhl_x00e1_senia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21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5bc8d21-7b30-4b00-8637-09c2694dac04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Zdieľa sa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Zdieľané s podrobnosťami" ma:internalName="SharedWithDetails" ma:readOnly="true">
      <xsd:simpleType>
        <xsd:restriction base="dms:Note">
          <xsd:maxLength value="255"/>
        </xsd:restriction>
      </xsd:simpleType>
    </xsd:element>
    <xsd:element name="TaxCatchAll" ma:index="15" nillable="true" ma:displayName="Taxonomy Catch All Column" ma:hidden="true" ma:list="{851e1ff1-873b-4350-b181-e413db9a462d}" ma:internalName="TaxCatchAll" ma:showField="CatchAllData" ma:web="25bc8d21-7b30-4b00-8637-09c2694dac0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648f6163-8cb5-49bd-be48-72867b61307d" xsi:nil="true"/>
    <TaxCatchAll xmlns="25bc8d21-7b30-4b00-8637-09c2694dac04" xsi:nil="true"/>
    <lcf76f155ced4ddcb4097134ff3c332f xmlns="648f6163-8cb5-49bd-be48-72867b61307d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EE5F19E-1B12-44ED-99E8-342E6A1A49E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48f6163-8cb5-49bd-be48-72867b61307d"/>
    <ds:schemaRef ds:uri="25bc8d21-7b30-4b00-8637-09c2694dac0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ECAEF05-439D-4CD6-91BC-F4F95831AE99}">
  <ds:schemaRefs>
    <ds:schemaRef ds:uri="http://schemas.microsoft.com/office/2006/metadata/properties"/>
    <ds:schemaRef ds:uri="http://schemas.microsoft.com/office/infopath/2007/PartnerControls"/>
    <ds:schemaRef ds:uri="648f6163-8cb5-49bd-be48-72867b61307d"/>
    <ds:schemaRef ds:uri="25bc8d21-7b30-4b00-8637-09c2694dac04"/>
  </ds:schemaRefs>
</ds:datastoreItem>
</file>

<file path=customXml/itemProps3.xml><?xml version="1.0" encoding="utf-8"?>
<ds:datastoreItem xmlns:ds="http://schemas.openxmlformats.org/officeDocument/2006/customXml" ds:itemID="{0FECE100-AA0B-4796-86F7-9095B3C839E2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Program SK_2026</vt:lpstr>
      <vt:lpstr>pomocna tabulka</vt:lpstr>
    </vt:vector>
  </TitlesOfParts>
  <Manager/>
  <Company>MIRRI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Turzová, Mária</dc:creator>
  <cp:keywords/>
  <dc:description/>
  <cp:lastModifiedBy>Demovičová, Patrícia</cp:lastModifiedBy>
  <cp:revision/>
  <dcterms:created xsi:type="dcterms:W3CDTF">2025-02-05T10:02:03Z</dcterms:created>
  <dcterms:modified xsi:type="dcterms:W3CDTF">2026-01-29T08:38:26Z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0x0101008E275DCE5DB38D4AB8FC8921DC36330F</vt:lpwstr>
  </property>
  <property fmtid="{D5CDD505-2E9C-101B-9397-08002B2CF9AE}" pid="3" name="MediaServiceImageTags">
    <vt:lpwstr/>
  </property>
</Properties>
</file>